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mc:AlternateContent xmlns:mc="http://schemas.openxmlformats.org/markup-compatibility/2006">
    <mc:Choice Requires="x15">
      <x15ac:absPath xmlns:x15ac="http://schemas.microsoft.com/office/spreadsheetml/2010/11/ac" url="\\fs1.kobe.local\work1\07_福祉局\06_介護保険課\07_業務改善\令和7年度\03_認定事務手続き\01_認定事務センター関係\04_認定事務センター調達関係\05_入札資料（決裁用）\仕様書等\"/>
    </mc:Choice>
  </mc:AlternateContent>
  <bookViews>
    <workbookView xWindow="-120" yWindow="-120" windowWidth="10350" windowHeight="2115"/>
  </bookViews>
  <sheets>
    <sheet name="業務概要及び業務量" sheetId="1" r:id="rId1"/>
    <sheet name="WRK" sheetId="8" r:id="rId2"/>
  </sheets>
  <definedNames>
    <definedName name="_xlnm._FilterDatabase" localSheetId="0" hidden="1">業務概要及び業務量!$A$4:$AM$251</definedName>
    <definedName name="_xlnm.Print_Area" localSheetId="1">WRK!$A$1:$O$74</definedName>
    <definedName name="_xlnm.Print_Area" localSheetId="0">業務概要及び業務量!$A$1:$AM$249</definedName>
    <definedName name="_xlnm.Print_Titles" localSheetId="0">業務概要及び業務量!$2:$4</definedName>
  </definedNames>
  <calcPr calcId="162913"/>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W32" i="1" l="1"/>
  <c r="A168" i="1" l="1"/>
  <c r="A169" i="1"/>
  <c r="A170" i="1"/>
  <c r="A171" i="1"/>
  <c r="A172" i="1"/>
  <c r="A173" i="1"/>
  <c r="A174" i="1"/>
  <c r="A175" i="1"/>
  <c r="A176" i="1"/>
  <c r="A177" i="1"/>
  <c r="A178" i="1"/>
  <c r="A179" i="1"/>
  <c r="A180" i="1"/>
  <c r="A181" i="1"/>
  <c r="A182" i="1"/>
  <c r="A183" i="1"/>
  <c r="A184" i="1"/>
  <c r="A185" i="1"/>
  <c r="A186" i="1"/>
  <c r="A187" i="1"/>
  <c r="A188" i="1"/>
  <c r="A189" i="1"/>
  <c r="A190" i="1"/>
  <c r="A191" i="1"/>
  <c r="A192" i="1"/>
  <c r="A193" i="1"/>
  <c r="A194" i="1"/>
  <c r="A195" i="1"/>
  <c r="A196" i="1"/>
  <c r="A197" i="1"/>
  <c r="A198" i="1"/>
  <c r="A199" i="1"/>
  <c r="A200" i="1"/>
  <c r="A201" i="1"/>
  <c r="A202" i="1"/>
  <c r="A203" i="1"/>
  <c r="A204" i="1"/>
  <c r="A205" i="1"/>
  <c r="A206" i="1"/>
  <c r="A207" i="1"/>
  <c r="A208" i="1"/>
  <c r="A209" i="1"/>
  <c r="A210" i="1"/>
  <c r="A211" i="1"/>
  <c r="A212" i="1"/>
  <c r="A213" i="1"/>
  <c r="A214" i="1"/>
  <c r="A215" i="1"/>
  <c r="A216" i="1"/>
  <c r="A217" i="1"/>
  <c r="A218" i="1"/>
  <c r="A219" i="1"/>
  <c r="A220" i="1"/>
  <c r="A221" i="1"/>
  <c r="A222" i="1"/>
  <c r="A223" i="1"/>
  <c r="A224" i="1"/>
  <c r="A225" i="1"/>
  <c r="A226" i="1"/>
  <c r="A227" i="1"/>
  <c r="A228" i="1"/>
  <c r="A229" i="1"/>
  <c r="A230" i="1"/>
  <c r="A231" i="1"/>
  <c r="A232" i="1"/>
  <c r="A233" i="1"/>
  <c r="A234" i="1"/>
  <c r="A235" i="1"/>
  <c r="A236" i="1"/>
  <c r="A237" i="1"/>
  <c r="A238" i="1"/>
  <c r="A239" i="1"/>
  <c r="A240" i="1"/>
  <c r="A241" i="1"/>
  <c r="A242" i="1"/>
  <c r="A243" i="1"/>
  <c r="A244" i="1"/>
  <c r="A245" i="1"/>
  <c r="A246" i="1"/>
  <c r="A247" i="1"/>
  <c r="A248" i="1"/>
  <c r="A249" i="1"/>
  <c r="A6" i="1"/>
  <c r="A7" i="1"/>
  <c r="A8" i="1"/>
  <c r="A9" i="1"/>
  <c r="A10" i="1"/>
  <c r="A11" i="1"/>
  <c r="A12" i="1"/>
  <c r="A13" i="1"/>
  <c r="A14" i="1"/>
  <c r="A15" i="1"/>
  <c r="A16" i="1"/>
  <c r="A17" i="1"/>
  <c r="A18" i="1"/>
  <c r="A19" i="1"/>
  <c r="A20" i="1"/>
  <c r="A21" i="1"/>
  <c r="A22" i="1"/>
  <c r="A23" i="1"/>
  <c r="A24" i="1"/>
  <c r="A25" i="1"/>
  <c r="A26" i="1"/>
  <c r="A27" i="1"/>
  <c r="A28" i="1"/>
  <c r="A29" i="1"/>
  <c r="A30" i="1"/>
  <c r="A31" i="1"/>
  <c r="A32" i="1"/>
  <c r="A33" i="1"/>
  <c r="A34" i="1"/>
  <c r="A35" i="1"/>
  <c r="A36" i="1"/>
  <c r="A37" i="1"/>
  <c r="A38" i="1"/>
  <c r="A39" i="1"/>
  <c r="A40" i="1"/>
  <c r="A41" i="1"/>
  <c r="A42" i="1"/>
  <c r="A43" i="1"/>
  <c r="A44" i="1"/>
  <c r="A45" i="1"/>
  <c r="A46" i="1"/>
  <c r="A47" i="1"/>
  <c r="A48" i="1"/>
  <c r="A49" i="1"/>
  <c r="A50" i="1"/>
  <c r="A51" i="1"/>
  <c r="A52" i="1"/>
  <c r="A53" i="1"/>
  <c r="A54" i="1"/>
  <c r="A55" i="1"/>
  <c r="A56" i="1"/>
  <c r="A57" i="1"/>
  <c r="A58" i="1"/>
  <c r="A59" i="1"/>
  <c r="A60" i="1"/>
  <c r="A61" i="1"/>
  <c r="A62" i="1"/>
  <c r="A63" i="1"/>
  <c r="A64" i="1"/>
  <c r="A65" i="1"/>
  <c r="A66" i="1"/>
  <c r="A67" i="1"/>
  <c r="A68" i="1"/>
  <c r="A69" i="1"/>
  <c r="A70" i="1"/>
  <c r="A71" i="1"/>
  <c r="A72" i="1"/>
  <c r="A73" i="1"/>
  <c r="A74" i="1"/>
  <c r="A75" i="1"/>
  <c r="A76" i="1"/>
  <c r="A77" i="1"/>
  <c r="A78" i="1"/>
  <c r="A79" i="1"/>
  <c r="A80" i="1"/>
  <c r="A81" i="1"/>
  <c r="A82" i="1"/>
  <c r="A83" i="1"/>
  <c r="A84" i="1"/>
  <c r="A85" i="1"/>
  <c r="A86" i="1"/>
  <c r="A87" i="1"/>
  <c r="A88" i="1"/>
  <c r="A89" i="1"/>
  <c r="A90" i="1"/>
  <c r="A91" i="1"/>
  <c r="A92" i="1"/>
  <c r="A93" i="1"/>
  <c r="A94" i="1"/>
  <c r="A95" i="1"/>
  <c r="A96" i="1"/>
  <c r="A97" i="1"/>
  <c r="A98" i="1"/>
  <c r="A99" i="1"/>
  <c r="A100" i="1"/>
  <c r="A101" i="1"/>
  <c r="A102" i="1"/>
  <c r="A103" i="1"/>
  <c r="A104" i="1"/>
  <c r="A105" i="1"/>
  <c r="A106" i="1"/>
  <c r="A107" i="1"/>
  <c r="A108" i="1"/>
  <c r="A109" i="1"/>
  <c r="A110" i="1"/>
  <c r="A111" i="1"/>
  <c r="A112" i="1"/>
  <c r="A113" i="1"/>
  <c r="A114" i="1"/>
  <c r="A115" i="1"/>
  <c r="A116" i="1"/>
  <c r="A117" i="1"/>
  <c r="A118" i="1"/>
  <c r="A119" i="1"/>
  <c r="A120" i="1"/>
  <c r="A121" i="1"/>
  <c r="A122" i="1"/>
  <c r="A123" i="1"/>
  <c r="A124" i="1"/>
  <c r="A125" i="1"/>
  <c r="A126" i="1"/>
  <c r="A127" i="1"/>
  <c r="A128" i="1"/>
  <c r="A129" i="1"/>
  <c r="A130" i="1"/>
  <c r="A131" i="1"/>
  <c r="A132" i="1"/>
  <c r="A133" i="1"/>
  <c r="A134" i="1"/>
  <c r="A135" i="1"/>
  <c r="A136" i="1"/>
  <c r="A137" i="1"/>
  <c r="A138" i="1"/>
  <c r="A139" i="1"/>
  <c r="A140" i="1"/>
  <c r="A141" i="1"/>
  <c r="A142" i="1"/>
  <c r="A143" i="1"/>
  <c r="A144" i="1"/>
  <c r="A145" i="1"/>
  <c r="A146" i="1"/>
  <c r="A147" i="1"/>
  <c r="A148" i="1"/>
  <c r="A149" i="1"/>
  <c r="A150" i="1"/>
  <c r="A151" i="1"/>
  <c r="A152" i="1"/>
  <c r="A153" i="1"/>
  <c r="A154" i="1"/>
  <c r="A155" i="1"/>
  <c r="A156" i="1"/>
  <c r="A157" i="1"/>
  <c r="A158" i="1"/>
  <c r="A159" i="1"/>
  <c r="A160" i="1"/>
  <c r="A161" i="1"/>
  <c r="A162" i="1"/>
  <c r="A163" i="1"/>
  <c r="A164" i="1"/>
  <c r="A165" i="1"/>
  <c r="A166" i="1"/>
  <c r="A167" i="1"/>
  <c r="W173" i="1"/>
  <c r="W172" i="1"/>
  <c r="W171" i="1"/>
  <c r="W170" i="1"/>
  <c r="W169" i="1"/>
  <c r="W168" i="1"/>
  <c r="A5" i="1" l="1"/>
  <c r="W112" i="1"/>
  <c r="W9" i="1"/>
  <c r="W76" i="1"/>
  <c r="W57" i="1"/>
  <c r="W53" i="1"/>
  <c r="W231" i="1"/>
  <c r="W154" i="1"/>
  <c r="W150" i="1"/>
  <c r="W148" i="1"/>
  <c r="W129" i="1"/>
  <c r="W128" i="1"/>
  <c r="W127" i="1"/>
  <c r="W126" i="1"/>
  <c r="W123" i="1"/>
  <c r="W122" i="1"/>
  <c r="W121" i="1"/>
  <c r="W118" i="1"/>
  <c r="W111" i="1"/>
  <c r="W93" i="1"/>
  <c r="W92" i="1"/>
  <c r="W91" i="1"/>
  <c r="W84" i="1"/>
  <c r="W79" i="1"/>
  <c r="W77" i="1"/>
  <c r="W61" i="1"/>
  <c r="W41" i="1"/>
  <c r="W37" i="1"/>
  <c r="W33" i="1"/>
  <c r="Z231" i="1"/>
  <c r="Z224" i="1"/>
  <c r="W224" i="1" s="1"/>
  <c r="Z154" i="1"/>
  <c r="Z150" i="1"/>
  <c r="Z148" i="1"/>
  <c r="Z129" i="1"/>
  <c r="Z128" i="1"/>
  <c r="Z127" i="1"/>
  <c r="Z126" i="1"/>
  <c r="Z123" i="1"/>
  <c r="Z122" i="1"/>
  <c r="Z121" i="1"/>
  <c r="Z118" i="1"/>
  <c r="Z111" i="1"/>
  <c r="Z93" i="1"/>
  <c r="Z92" i="1"/>
  <c r="Z91" i="1"/>
  <c r="Z84" i="1"/>
  <c r="Z79" i="1"/>
  <c r="Z77" i="1"/>
  <c r="Z61" i="1"/>
  <c r="Z41" i="1"/>
  <c r="Z40" i="1"/>
  <c r="Z37" i="1"/>
  <c r="Z27" i="1"/>
  <c r="W43" i="1" l="1"/>
  <c r="W19" i="1" l="1"/>
  <c r="W6" i="1"/>
  <c r="W228" i="1" l="1"/>
  <c r="W240" i="1"/>
  <c r="T220" i="1"/>
  <c r="W88" i="1"/>
  <c r="Z8" i="1"/>
  <c r="Z9" i="1"/>
  <c r="Z10" i="1"/>
  <c r="Z11" i="1"/>
  <c r="Z46" i="1"/>
  <c r="Z47" i="1"/>
  <c r="Z56" i="1"/>
  <c r="Z75" i="1"/>
  <c r="Z76" i="1"/>
  <c r="Z85" i="1"/>
  <c r="Z86" i="1"/>
  <c r="Z88" i="1"/>
  <c r="Z95" i="1"/>
  <c r="Z96" i="1"/>
  <c r="Z97" i="1"/>
  <c r="Z99" i="1"/>
  <c r="Z100" i="1"/>
  <c r="Z102" i="1"/>
  <c r="Z103" i="1"/>
  <c r="Z110" i="1"/>
  <c r="Z113" i="1"/>
  <c r="Z125" i="1"/>
  <c r="Z136" i="1"/>
  <c r="Z139" i="1"/>
  <c r="Z140" i="1"/>
  <c r="Z157" i="1"/>
  <c r="Z198" i="1"/>
  <c r="Z199" i="1"/>
  <c r="Z200" i="1"/>
  <c r="Z201" i="1"/>
  <c r="Z212" i="1"/>
  <c r="Z221" i="1"/>
  <c r="Z225" i="1"/>
  <c r="Z226" i="1"/>
  <c r="Z228" i="1"/>
  <c r="Z230" i="1"/>
  <c r="Z237" i="1"/>
  <c r="Z238" i="1"/>
  <c r="Z243" i="1"/>
  <c r="W58" i="1"/>
  <c r="W221" i="1"/>
  <c r="Z218" i="1"/>
  <c r="W218" i="1" s="1"/>
  <c r="W245" i="1"/>
  <c r="W114" i="1"/>
  <c r="W81" i="1"/>
  <c r="W227" i="1" l="1"/>
  <c r="W226" i="1"/>
  <c r="W225" i="1"/>
  <c r="W213" i="1"/>
  <c r="W200" i="1"/>
  <c r="W199" i="1"/>
  <c r="W198" i="1"/>
  <c r="W161" i="1"/>
  <c r="W160" i="1"/>
  <c r="W159" i="1"/>
  <c r="W158" i="1"/>
  <c r="W157" i="1"/>
  <c r="W156" i="1"/>
  <c r="W155" i="1"/>
  <c r="W139" i="1"/>
  <c r="W140" i="1"/>
  <c r="W132" i="1"/>
  <c r="W131" i="1"/>
  <c r="W130" i="1"/>
  <c r="W124" i="1"/>
  <c r="W116" i="1"/>
  <c r="W115" i="1"/>
  <c r="W102" i="1"/>
  <c r="W113" i="1"/>
  <c r="W103" i="1"/>
  <c r="W75" i="1"/>
  <c r="W72" i="1"/>
  <c r="W64" i="1"/>
  <c r="W56" i="1"/>
  <c r="W46" i="1"/>
  <c r="W34" i="1"/>
  <c r="Z23" i="1"/>
  <c r="W11" i="1"/>
  <c r="W10" i="1"/>
  <c r="W8" i="1"/>
  <c r="W7" i="1"/>
  <c r="Z211" i="1"/>
  <c r="Z153" i="1"/>
  <c r="W153" i="1" s="1"/>
  <c r="Z82" i="1"/>
  <c r="C74" i="8"/>
  <c r="C73" i="8"/>
  <c r="C67" i="8"/>
  <c r="C61" i="8"/>
  <c r="C57" i="8"/>
  <c r="C51" i="8"/>
  <c r="C47" i="8"/>
  <c r="C41" i="8"/>
  <c r="C35" i="8"/>
  <c r="C30" i="8"/>
  <c r="C26" i="8"/>
  <c r="C20" i="8"/>
  <c r="O10" i="8"/>
  <c r="N10" i="8"/>
  <c r="M10" i="8"/>
  <c r="L10" i="8"/>
  <c r="K10" i="8"/>
  <c r="J10" i="8"/>
  <c r="I10" i="8"/>
  <c r="H10" i="8"/>
  <c r="G10" i="8"/>
  <c r="F10" i="8"/>
  <c r="E10" i="8"/>
  <c r="D10" i="8"/>
  <c r="C7" i="8"/>
  <c r="C6" i="8"/>
  <c r="C4" i="8"/>
  <c r="Z25" i="1"/>
  <c r="Z22" i="1"/>
  <c r="W82" i="1" l="1"/>
  <c r="W23" i="1"/>
  <c r="W25" i="1"/>
  <c r="W22" i="1"/>
  <c r="W242" i="1"/>
  <c r="Z203" i="1" l="1"/>
  <c r="Z43" i="1"/>
  <c r="W203" i="1" l="1"/>
  <c r="Z6" i="1"/>
  <c r="Z7" i="1"/>
  <c r="Z12" i="1"/>
  <c r="W12" i="1" s="1"/>
  <c r="Z13" i="1"/>
  <c r="W13" i="1" s="1"/>
  <c r="Z14" i="1"/>
  <c r="Z15" i="1"/>
  <c r="Z16" i="1"/>
  <c r="Z17" i="1"/>
  <c r="W17" i="1" s="1"/>
  <c r="Z18" i="1"/>
  <c r="W18" i="1" s="1"/>
  <c r="Z19" i="1"/>
  <c r="Z20" i="1"/>
  <c r="Z21" i="1"/>
  <c r="Z24" i="1"/>
  <c r="Z26" i="1"/>
  <c r="W27" i="1"/>
  <c r="Z28" i="1"/>
  <c r="W28" i="1" s="1"/>
  <c r="Z29" i="1"/>
  <c r="Z30" i="1"/>
  <c r="Z31" i="1"/>
  <c r="Z32" i="1"/>
  <c r="Z33" i="1"/>
  <c r="Z34" i="1"/>
  <c r="Z35" i="1"/>
  <c r="W35" i="1" s="1"/>
  <c r="Z36" i="1"/>
  <c r="Z38" i="1"/>
  <c r="Z39" i="1"/>
  <c r="W39" i="1" s="1"/>
  <c r="Z42" i="1"/>
  <c r="W42" i="1" s="1"/>
  <c r="Z44" i="1"/>
  <c r="Z45" i="1"/>
  <c r="Z48" i="1"/>
  <c r="Z49" i="1"/>
  <c r="Z50" i="1"/>
  <c r="Z51" i="1"/>
  <c r="Z52" i="1"/>
  <c r="W52" i="1" s="1"/>
  <c r="Z53" i="1"/>
  <c r="Z58" i="1"/>
  <c r="Z59" i="1"/>
  <c r="Z60" i="1"/>
  <c r="Z62" i="1"/>
  <c r="Z63" i="1"/>
  <c r="Z64" i="1"/>
  <c r="Z65" i="1"/>
  <c r="W65" i="1" s="1"/>
  <c r="Z66" i="1"/>
  <c r="Z67" i="1"/>
  <c r="Z68" i="1"/>
  <c r="Z69" i="1"/>
  <c r="Z70" i="1"/>
  <c r="Z71" i="1"/>
  <c r="Z72" i="1"/>
  <c r="Z78" i="1"/>
  <c r="W78" i="1" s="1"/>
  <c r="Z80" i="1"/>
  <c r="Z83" i="1"/>
  <c r="Z87" i="1"/>
  <c r="W87" i="1" s="1"/>
  <c r="Z89" i="1"/>
  <c r="Z90" i="1"/>
  <c r="Z94" i="1"/>
  <c r="Z98" i="1"/>
  <c r="Z101" i="1"/>
  <c r="Z105" i="1"/>
  <c r="Z112" i="1"/>
  <c r="Z114" i="1"/>
  <c r="Z115" i="1"/>
  <c r="Z116" i="1"/>
  <c r="Z119" i="1"/>
  <c r="W119" i="1" s="1"/>
  <c r="Z120" i="1"/>
  <c r="Z124" i="1"/>
  <c r="Z130" i="1"/>
  <c r="Z131" i="1"/>
  <c r="Z132" i="1"/>
  <c r="Z133" i="1"/>
  <c r="Z134" i="1"/>
  <c r="Z135" i="1"/>
  <c r="Z137" i="1"/>
  <c r="Z138" i="1"/>
  <c r="W138" i="1" s="1"/>
  <c r="Z141" i="1"/>
  <c r="Z142" i="1"/>
  <c r="Z143" i="1"/>
  <c r="Z144" i="1"/>
  <c r="Z145" i="1"/>
  <c r="Z146" i="1"/>
  <c r="Z147" i="1"/>
  <c r="Z149" i="1"/>
  <c r="Z151" i="1"/>
  <c r="Z152" i="1"/>
  <c r="Z155" i="1"/>
  <c r="Z156" i="1"/>
  <c r="Z158" i="1"/>
  <c r="Z159" i="1"/>
  <c r="Z160" i="1"/>
  <c r="Z161" i="1"/>
  <c r="Z162" i="1"/>
  <c r="Z163" i="1"/>
  <c r="Z165" i="1"/>
  <c r="Z166" i="1"/>
  <c r="W166" i="1" s="1"/>
  <c r="Z167" i="1"/>
  <c r="Z168" i="1"/>
  <c r="Z171" i="1"/>
  <c r="Z173" i="1"/>
  <c r="Z174" i="1"/>
  <c r="Z175" i="1"/>
  <c r="Z176" i="1"/>
  <c r="Z177" i="1"/>
  <c r="Z178" i="1"/>
  <c r="Z179" i="1"/>
  <c r="Z180" i="1"/>
  <c r="Z181" i="1"/>
  <c r="Z183" i="1"/>
  <c r="Z184" i="1"/>
  <c r="Z185" i="1"/>
  <c r="Z186" i="1"/>
  <c r="Z187" i="1"/>
  <c r="Z188" i="1"/>
  <c r="Z189" i="1"/>
  <c r="Z190" i="1"/>
  <c r="Z191" i="1"/>
  <c r="Z192" i="1"/>
  <c r="Z193" i="1"/>
  <c r="Z195" i="1"/>
  <c r="Z197" i="1"/>
  <c r="Z202" i="1"/>
  <c r="Z205" i="1"/>
  <c r="Z206" i="1"/>
  <c r="Z207" i="1"/>
  <c r="Z208" i="1"/>
  <c r="Z209" i="1"/>
  <c r="Z210" i="1"/>
  <c r="Z213" i="1"/>
  <c r="Z214" i="1"/>
  <c r="Z215" i="1"/>
  <c r="Z216" i="1"/>
  <c r="W216" i="1" s="1"/>
  <c r="Z217" i="1"/>
  <c r="W217" i="1" s="1"/>
  <c r="Z219" i="1"/>
  <c r="Z220" i="1"/>
  <c r="Z222" i="1"/>
  <c r="Z223" i="1"/>
  <c r="Z227" i="1"/>
  <c r="Z229" i="1"/>
  <c r="Z232" i="1"/>
  <c r="Z233" i="1"/>
  <c r="Z234" i="1"/>
  <c r="Z235" i="1"/>
  <c r="Z236" i="1"/>
  <c r="Z239" i="1"/>
  <c r="Z241" i="1"/>
  <c r="Z242" i="1"/>
  <c r="Z244" i="1"/>
  <c r="Z246" i="1"/>
  <c r="Z247" i="1"/>
  <c r="W247" i="1" s="1"/>
  <c r="Z248" i="1"/>
  <c r="W248" i="1" s="1"/>
  <c r="Z249" i="1"/>
  <c r="W249" i="1" s="1"/>
  <c r="W243" i="1"/>
  <c r="W241" i="1"/>
  <c r="W238" i="1"/>
  <c r="W237" i="1"/>
  <c r="W232" i="1"/>
  <c r="W230" i="1"/>
  <c r="W229" i="1"/>
  <c r="T223" i="1"/>
  <c r="W201" i="1"/>
  <c r="W193" i="1"/>
  <c r="W192" i="1"/>
  <c r="W191" i="1"/>
  <c r="W190" i="1"/>
  <c r="W189" i="1"/>
  <c r="W188" i="1"/>
  <c r="W187" i="1"/>
  <c r="W186" i="1"/>
  <c r="W185" i="1"/>
  <c r="W184" i="1"/>
  <c r="W183" i="1"/>
  <c r="W180" i="1"/>
  <c r="W181" i="1"/>
  <c r="W179" i="1"/>
  <c r="W178" i="1"/>
  <c r="W177" i="1"/>
  <c r="W176" i="1"/>
  <c r="W175" i="1"/>
  <c r="W174" i="1"/>
  <c r="W137" i="1"/>
  <c r="W133" i="1"/>
  <c r="W125" i="1"/>
  <c r="T40" i="1"/>
  <c r="W40" i="1" s="1"/>
  <c r="W62" i="1" l="1"/>
  <c r="V62" i="1"/>
  <c r="W207" i="1"/>
  <c r="W208" i="1"/>
  <c r="W167" i="1"/>
  <c r="W83" i="1"/>
  <c r="W219" i="1"/>
  <c r="W152" i="1"/>
  <c r="W146" i="1"/>
  <c r="W144" i="1"/>
  <c r="W142" i="1"/>
  <c r="W134" i="1"/>
  <c r="W101" i="1"/>
  <c r="W89" i="1"/>
  <c r="W71" i="1"/>
  <c r="W63" i="1"/>
  <c r="W50" i="1"/>
  <c r="W48" i="1"/>
  <c r="W45" i="1"/>
  <c r="W38" i="1"/>
  <c r="W36" i="1"/>
  <c r="W30" i="1"/>
  <c r="W26" i="1"/>
  <c r="W21" i="1"/>
  <c r="W15" i="1"/>
  <c r="W215" i="1"/>
  <c r="W209" i="1"/>
  <c r="W223" i="1"/>
  <c r="W222" i="1"/>
  <c r="W220" i="1"/>
  <c r="W214" i="1"/>
  <c r="W202" i="1"/>
  <c r="W165" i="1"/>
  <c r="W151" i="1"/>
  <c r="W149" i="1"/>
  <c r="W147" i="1"/>
  <c r="W145" i="1"/>
  <c r="W143" i="1"/>
  <c r="W135" i="1"/>
  <c r="W120" i="1"/>
  <c r="W90" i="1"/>
  <c r="W70" i="1"/>
  <c r="W59" i="1"/>
  <c r="W51" i="1"/>
  <c r="W49" i="1"/>
  <c r="W44" i="1"/>
  <c r="W31" i="1"/>
  <c r="W29" i="1"/>
  <c r="W24" i="1"/>
  <c r="W20" i="1"/>
  <c r="W16" i="1"/>
  <c r="W14" i="1"/>
  <c r="V69" i="1"/>
  <c r="W69" i="1"/>
  <c r="V67" i="1"/>
  <c r="W67" i="1"/>
  <c r="V65" i="1"/>
  <c r="W68" i="1"/>
  <c r="V68" i="1"/>
  <c r="V66" i="1"/>
  <c r="W66" i="1"/>
  <c r="W60" i="1"/>
  <c r="W233" i="1"/>
  <c r="W210" i="1" l="1"/>
  <c r="W211" i="1"/>
  <c r="W94" i="1" l="1"/>
  <c r="W235" i="1" l="1"/>
  <c r="W239" i="1"/>
  <c r="W234" i="1"/>
  <c r="W236" i="1"/>
  <c r="W246" i="1"/>
  <c r="Z5" i="1" l="1"/>
  <c r="W5" i="1" s="1"/>
  <c r="W250" i="1" l="1"/>
  <c r="W98" i="1"/>
  <c r="W197" i="1"/>
  <c r="W205" i="1"/>
  <c r="W80" i="1"/>
  <c r="W141" i="1"/>
  <c r="W206" i="1"/>
</calcChain>
</file>

<file path=xl/sharedStrings.xml><?xml version="1.0" encoding="utf-8"?>
<sst xmlns="http://schemas.openxmlformats.org/spreadsheetml/2006/main" count="3426" uniqueCount="885">
  <si>
    <t>業務概要</t>
    <rPh sb="0" eb="2">
      <t>ギョウム</t>
    </rPh>
    <rPh sb="2" eb="4">
      <t>ガイヨウ</t>
    </rPh>
    <phoneticPr fontId="2"/>
  </si>
  <si>
    <t>7.3  意見書作成</t>
  </si>
  <si>
    <t>7.6  認定更新勧奨</t>
  </si>
  <si>
    <t>7.8  処分延期通知</t>
  </si>
  <si>
    <t>7.9  謝金・報酬支払</t>
  </si>
  <si>
    <t>7.1  要介護／要支援認定申請</t>
    <phoneticPr fontId="2"/>
  </si>
  <si>
    <t>業務単位</t>
    <rPh sb="0" eb="2">
      <t>ギョウム</t>
    </rPh>
    <rPh sb="2" eb="4">
      <t>タンイ</t>
    </rPh>
    <phoneticPr fontId="2"/>
  </si>
  <si>
    <t>業務項目
(標準仕様書中項目)</t>
    <rPh sb="0" eb="2">
      <t>ギョウム</t>
    </rPh>
    <rPh sb="2" eb="4">
      <t>コウモク</t>
    </rPh>
    <rPh sb="6" eb="8">
      <t>ヒョウジュン</t>
    </rPh>
    <rPh sb="8" eb="11">
      <t>シヨウショ</t>
    </rPh>
    <rPh sb="11" eb="12">
      <t>チュウ</t>
    </rPh>
    <rPh sb="12" eb="14">
      <t>コウモク</t>
    </rPh>
    <phoneticPr fontId="2"/>
  </si>
  <si>
    <t>業務実施報告書の作成・報告会実施：確認内容・件数、問合せ内容・件数、業務遂行上</t>
  </si>
  <si>
    <t>課題等、定例報告会の実施</t>
  </si>
  <si>
    <t>電話対応：開庁日の8：45から17：30まで、認定事務センターが受電した要介護認定に関しての質問・相談等、総合事業事業対象者申請に関しての質問・相談等</t>
  </si>
  <si>
    <t>郵便物取扱：神戸ポート郵便局・神戸中央郵便局</t>
  </si>
  <si>
    <t>在庫管理：封筒・帳票類・同封資料</t>
  </si>
  <si>
    <t>介護扶助関係：Ｈ番号の管理、介護保険被保険者番号の結び付け、その他上記要介護認定業務に準じた業務（ただし、一部専用用紙を使用）</t>
  </si>
  <si>
    <t>10.2  事業対象者</t>
  </si>
  <si>
    <t>受理</t>
    <rPh sb="0" eb="2">
      <t>ジュリ</t>
    </rPh>
    <phoneticPr fontId="2"/>
  </si>
  <si>
    <t>発行・送付</t>
    <rPh sb="0" eb="2">
      <t>ハッコウ</t>
    </rPh>
    <rPh sb="3" eb="5">
      <t>ソウフ</t>
    </rPh>
    <phoneticPr fontId="2"/>
  </si>
  <si>
    <t>要介護・要支援認定に係る申請書を受理し、不備内容確認・訂正等の上、申請情報を登録後資格者証等を交付する</t>
    <rPh sb="0" eb="3">
      <t>ヨウカイゴ</t>
    </rPh>
    <rPh sb="4" eb="5">
      <t>ヨウ</t>
    </rPh>
    <rPh sb="5" eb="7">
      <t>シエン</t>
    </rPh>
    <rPh sb="7" eb="9">
      <t>ニンテイ</t>
    </rPh>
    <rPh sb="10" eb="11">
      <t>カカ</t>
    </rPh>
    <rPh sb="12" eb="14">
      <t>シンセイ</t>
    </rPh>
    <rPh sb="14" eb="15">
      <t>ショ</t>
    </rPh>
    <rPh sb="16" eb="18">
      <t>ジュリ</t>
    </rPh>
    <rPh sb="20" eb="22">
      <t>フビ</t>
    </rPh>
    <rPh sb="22" eb="24">
      <t>ナイヨウ</t>
    </rPh>
    <rPh sb="24" eb="26">
      <t>カクニン</t>
    </rPh>
    <rPh sb="27" eb="29">
      <t>テイセイ</t>
    </rPh>
    <rPh sb="29" eb="30">
      <t>トウ</t>
    </rPh>
    <rPh sb="31" eb="32">
      <t>ウエ</t>
    </rPh>
    <rPh sb="33" eb="35">
      <t>シンセイ</t>
    </rPh>
    <rPh sb="35" eb="37">
      <t>ジョウホウ</t>
    </rPh>
    <rPh sb="38" eb="40">
      <t>トウロク</t>
    </rPh>
    <rPh sb="40" eb="41">
      <t>ゴ</t>
    </rPh>
    <rPh sb="41" eb="43">
      <t>シカク</t>
    </rPh>
    <rPh sb="43" eb="44">
      <t>シャ</t>
    </rPh>
    <rPh sb="44" eb="45">
      <t>ショウ</t>
    </rPh>
    <rPh sb="45" eb="46">
      <t>トウ</t>
    </rPh>
    <rPh sb="47" eb="49">
      <t>コウフ</t>
    </rPh>
    <phoneticPr fontId="2"/>
  </si>
  <si>
    <t>問合せ対応</t>
    <rPh sb="0" eb="2">
      <t>トイアワ</t>
    </rPh>
    <rPh sb="3" eb="5">
      <t>タイオウ</t>
    </rPh>
    <phoneticPr fontId="2"/>
  </si>
  <si>
    <t>簡素化対象者の関連帳票出力</t>
    <rPh sb="0" eb="3">
      <t>カンソカ</t>
    </rPh>
    <rPh sb="3" eb="6">
      <t>タイショウシャ</t>
    </rPh>
    <rPh sb="7" eb="9">
      <t>カンレン</t>
    </rPh>
    <rPh sb="9" eb="11">
      <t>チョウヒョウ</t>
    </rPh>
    <rPh sb="11" eb="13">
      <t>シュツリョク</t>
    </rPh>
    <phoneticPr fontId="2"/>
  </si>
  <si>
    <t>各区で審査会調書を作成する際の支援を行う</t>
    <rPh sb="0" eb="1">
      <t>カク</t>
    </rPh>
    <rPh sb="1" eb="2">
      <t>ク</t>
    </rPh>
    <rPh sb="3" eb="6">
      <t>シンサカイ</t>
    </rPh>
    <rPh sb="6" eb="8">
      <t>チョウショ</t>
    </rPh>
    <rPh sb="9" eb="11">
      <t>サクセイ</t>
    </rPh>
    <rPh sb="13" eb="14">
      <t>サイ</t>
    </rPh>
    <rPh sb="15" eb="17">
      <t>シエン</t>
    </rPh>
    <rPh sb="18" eb="19">
      <t>オコナ</t>
    </rPh>
    <phoneticPr fontId="2"/>
  </si>
  <si>
    <t>更新対象者関係書類を発行後送付し、届出情報をシステムに登録を行う</t>
    <rPh sb="0" eb="2">
      <t>コウシン</t>
    </rPh>
    <rPh sb="2" eb="5">
      <t>タイショウシャ</t>
    </rPh>
    <rPh sb="5" eb="7">
      <t>カンケイ</t>
    </rPh>
    <rPh sb="7" eb="9">
      <t>ショルイ</t>
    </rPh>
    <rPh sb="10" eb="12">
      <t>ハッコウ</t>
    </rPh>
    <rPh sb="12" eb="13">
      <t>ゴ</t>
    </rPh>
    <rPh sb="13" eb="15">
      <t>ソウフ</t>
    </rPh>
    <rPh sb="17" eb="19">
      <t>トドケデ</t>
    </rPh>
    <rPh sb="19" eb="21">
      <t>ジョウホウ</t>
    </rPh>
    <rPh sb="27" eb="29">
      <t>トウロク</t>
    </rPh>
    <rPh sb="30" eb="31">
      <t>オコナ</t>
    </rPh>
    <phoneticPr fontId="2"/>
  </si>
  <si>
    <t>処分延期データを作成後、処分延期通知書を出力し被保険者へ送付を行う</t>
    <rPh sb="0" eb="2">
      <t>ショブン</t>
    </rPh>
    <rPh sb="2" eb="4">
      <t>エンキ</t>
    </rPh>
    <rPh sb="8" eb="10">
      <t>サクセイ</t>
    </rPh>
    <rPh sb="10" eb="11">
      <t>ゴ</t>
    </rPh>
    <rPh sb="12" eb="16">
      <t>ショブンエンキ</t>
    </rPh>
    <rPh sb="16" eb="19">
      <t>ツウチショ</t>
    </rPh>
    <rPh sb="20" eb="22">
      <t>シュツリョク</t>
    </rPh>
    <rPh sb="23" eb="27">
      <t>ヒホケンシャ</t>
    </rPh>
    <rPh sb="28" eb="30">
      <t>ソウフ</t>
    </rPh>
    <rPh sb="31" eb="32">
      <t>オコナ</t>
    </rPh>
    <phoneticPr fontId="2"/>
  </si>
  <si>
    <t>総合事業対象者の登録に係る基本チェックリストの受理及び登録更新対象者への書類の発行・送付を行う</t>
    <rPh sb="0" eb="4">
      <t>ソウゴウジギョウ</t>
    </rPh>
    <rPh sb="4" eb="7">
      <t>タイショウシャ</t>
    </rPh>
    <rPh sb="8" eb="10">
      <t>トウロク</t>
    </rPh>
    <rPh sb="11" eb="12">
      <t>カカ</t>
    </rPh>
    <rPh sb="13" eb="15">
      <t>キホン</t>
    </rPh>
    <rPh sb="23" eb="25">
      <t>ジュリ</t>
    </rPh>
    <rPh sb="25" eb="26">
      <t>オヨ</t>
    </rPh>
    <rPh sb="27" eb="29">
      <t>トウロク</t>
    </rPh>
    <rPh sb="29" eb="31">
      <t>コウシン</t>
    </rPh>
    <rPh sb="31" eb="34">
      <t>タイショウシャ</t>
    </rPh>
    <rPh sb="36" eb="38">
      <t>ショルイ</t>
    </rPh>
    <rPh sb="39" eb="41">
      <t>ハッコウ</t>
    </rPh>
    <rPh sb="42" eb="44">
      <t>ソウフ</t>
    </rPh>
    <rPh sb="45" eb="46">
      <t>オコナ</t>
    </rPh>
    <phoneticPr fontId="2"/>
  </si>
  <si>
    <t>主治医意見書について主治医からの結果が受理できていない場合はは未提出一覧を出力し督促状のFAX送付を行う</t>
    <rPh sb="0" eb="3">
      <t>シュジイ</t>
    </rPh>
    <rPh sb="3" eb="6">
      <t>イケンショ</t>
    </rPh>
    <rPh sb="10" eb="13">
      <t>シュジイ</t>
    </rPh>
    <rPh sb="16" eb="18">
      <t>ケッカ</t>
    </rPh>
    <rPh sb="19" eb="21">
      <t>ジュリ</t>
    </rPh>
    <rPh sb="27" eb="29">
      <t>バアイ</t>
    </rPh>
    <rPh sb="31" eb="34">
      <t>ミテイシュツ</t>
    </rPh>
    <rPh sb="34" eb="36">
      <t>イチラン</t>
    </rPh>
    <rPh sb="37" eb="39">
      <t>シュツリョク</t>
    </rPh>
    <rPh sb="40" eb="43">
      <t>トクソクジョウ</t>
    </rPh>
    <rPh sb="47" eb="49">
      <t>ソウフ</t>
    </rPh>
    <rPh sb="50" eb="51">
      <t>オコナ</t>
    </rPh>
    <phoneticPr fontId="2"/>
  </si>
  <si>
    <t>内容点検</t>
    <rPh sb="0" eb="2">
      <t>ナイヨウ</t>
    </rPh>
    <rPh sb="2" eb="4">
      <t>テンケン</t>
    </rPh>
    <phoneticPr fontId="2"/>
  </si>
  <si>
    <t>職員事務補助</t>
    <rPh sb="0" eb="2">
      <t>ショクイン</t>
    </rPh>
    <rPh sb="2" eb="4">
      <t>ジム</t>
    </rPh>
    <rPh sb="4" eb="6">
      <t>ホジョ</t>
    </rPh>
    <phoneticPr fontId="2"/>
  </si>
  <si>
    <t>資料作成</t>
    <rPh sb="0" eb="2">
      <t>シリョウ</t>
    </rPh>
    <rPh sb="2" eb="4">
      <t>サクセイ</t>
    </rPh>
    <phoneticPr fontId="2"/>
  </si>
  <si>
    <t>会議</t>
    <rPh sb="0" eb="2">
      <t>カイギ</t>
    </rPh>
    <phoneticPr fontId="2"/>
  </si>
  <si>
    <t>文書・データ管理</t>
    <rPh sb="0" eb="2">
      <t>ブンショ</t>
    </rPh>
    <rPh sb="6" eb="8">
      <t>カンリ</t>
    </rPh>
    <phoneticPr fontId="2"/>
  </si>
  <si>
    <t>認定業務に伴う書類の管理や問合せ等の認定事務に付随する全般的な行う</t>
    <rPh sb="0" eb="2">
      <t>ニンテイ</t>
    </rPh>
    <rPh sb="2" eb="4">
      <t>ギョウム</t>
    </rPh>
    <rPh sb="5" eb="6">
      <t>トモナ</t>
    </rPh>
    <rPh sb="7" eb="9">
      <t>ショルイ</t>
    </rPh>
    <rPh sb="10" eb="12">
      <t>カンリ</t>
    </rPh>
    <rPh sb="13" eb="15">
      <t>トイアワ</t>
    </rPh>
    <rPh sb="16" eb="17">
      <t>トウ</t>
    </rPh>
    <rPh sb="18" eb="20">
      <t>ニンテイ</t>
    </rPh>
    <rPh sb="20" eb="22">
      <t>ジム</t>
    </rPh>
    <rPh sb="23" eb="25">
      <t>フズイ</t>
    </rPh>
    <rPh sb="27" eb="30">
      <t>ゼンパンテキ</t>
    </rPh>
    <rPh sb="31" eb="32">
      <t>オコナ</t>
    </rPh>
    <phoneticPr fontId="2"/>
  </si>
  <si>
    <t>発行</t>
    <rPh sb="0" eb="2">
      <t>ハッコウ</t>
    </rPh>
    <phoneticPr fontId="2"/>
  </si>
  <si>
    <t>送付</t>
    <rPh sb="0" eb="2">
      <t>ソウフ</t>
    </rPh>
    <phoneticPr fontId="2"/>
  </si>
  <si>
    <t>送付</t>
    <rPh sb="0" eb="2">
      <t>ソウフハッソウ</t>
    </rPh>
    <phoneticPr fontId="2"/>
  </si>
  <si>
    <t>更新申請書の送付、未申請者への連絡</t>
    <phoneticPr fontId="2"/>
  </si>
  <si>
    <t>資料提供申請書の受理</t>
    <rPh sb="0" eb="2">
      <t>シリョウ</t>
    </rPh>
    <rPh sb="2" eb="4">
      <t>テイキョウ</t>
    </rPh>
    <rPh sb="4" eb="6">
      <t>シンセイ</t>
    </rPh>
    <rPh sb="6" eb="7">
      <t>ショ</t>
    </rPh>
    <rPh sb="8" eb="10">
      <t>ジュリ</t>
    </rPh>
    <phoneticPr fontId="2"/>
  </si>
  <si>
    <t>総合事業基本チェックリストの受理</t>
    <phoneticPr fontId="2"/>
  </si>
  <si>
    <t>総合事業事業対象者の更新対象者一覧の送付</t>
    <phoneticPr fontId="2"/>
  </si>
  <si>
    <t>NO</t>
    <phoneticPr fontId="2"/>
  </si>
  <si>
    <t>本庁等所管組織</t>
    <rPh sb="0" eb="2">
      <t>ホンチョウ</t>
    </rPh>
    <rPh sb="2" eb="3">
      <t>トウ</t>
    </rPh>
    <rPh sb="3" eb="5">
      <t>ショカン</t>
    </rPh>
    <rPh sb="5" eb="7">
      <t>ソシキ</t>
    </rPh>
    <phoneticPr fontId="2"/>
  </si>
  <si>
    <t>局</t>
    <rPh sb="0" eb="1">
      <t>キョク</t>
    </rPh>
    <phoneticPr fontId="2"/>
  </si>
  <si>
    <t>部・課</t>
    <rPh sb="0" eb="1">
      <t>ブ</t>
    </rPh>
    <rPh sb="2" eb="3">
      <t>カ</t>
    </rPh>
    <phoneticPr fontId="2"/>
  </si>
  <si>
    <t>課</t>
    <rPh sb="0" eb="1">
      <t>カ</t>
    </rPh>
    <phoneticPr fontId="2"/>
  </si>
  <si>
    <t>4月</t>
    <rPh sb="1" eb="2">
      <t>ガツ</t>
    </rPh>
    <phoneticPr fontId="2"/>
  </si>
  <si>
    <t>5月</t>
  </si>
  <si>
    <t>6月</t>
  </si>
  <si>
    <t>7月</t>
  </si>
  <si>
    <t>8月</t>
  </si>
  <si>
    <t>9月</t>
  </si>
  <si>
    <t>10月</t>
  </si>
  <si>
    <t>11月</t>
  </si>
  <si>
    <t>12月</t>
  </si>
  <si>
    <t>1月</t>
  </si>
  <si>
    <t>2月</t>
  </si>
  <si>
    <t>3月</t>
  </si>
  <si>
    <t>令和5年度実績</t>
    <rPh sb="0" eb="2">
      <t>レイワ</t>
    </rPh>
    <rPh sb="3" eb="5">
      <t>ネンド</t>
    </rPh>
    <rPh sb="5" eb="7">
      <t>ジッセキ</t>
    </rPh>
    <phoneticPr fontId="2"/>
  </si>
  <si>
    <t>作業方法</t>
    <rPh sb="0" eb="2">
      <t>サギョウ</t>
    </rPh>
    <rPh sb="2" eb="4">
      <t>ホウホウ</t>
    </rPh>
    <phoneticPr fontId="2"/>
  </si>
  <si>
    <t>認定事務センター</t>
    <rPh sb="0" eb="2">
      <t>ニンテイ</t>
    </rPh>
    <rPh sb="2" eb="4">
      <t>ジム</t>
    </rPh>
    <phoneticPr fontId="2"/>
  </si>
  <si>
    <t>福祉局</t>
    <rPh sb="0" eb="3">
      <t>フクシキョク</t>
    </rPh>
    <phoneticPr fontId="2"/>
  </si>
  <si>
    <t>介護保険課</t>
    <rPh sb="0" eb="2">
      <t>カイゴ</t>
    </rPh>
    <rPh sb="2" eb="5">
      <t>ホケンカ</t>
    </rPh>
    <phoneticPr fontId="2"/>
  </si>
  <si>
    <t>要介護・要支援認定に係る申請書を受理し、不備内容確認・訂正等の上、申請情報を登録後資格者証等を交付する</t>
    <phoneticPr fontId="2"/>
  </si>
  <si>
    <t>認定調査票について認定調査員からの結果が受理できていない場合は未提出一覧を出力し督促状のFAX送付を行う</t>
    <rPh sb="0" eb="2">
      <t>ニンテイ</t>
    </rPh>
    <rPh sb="2" eb="5">
      <t>チョウサヒョウ</t>
    </rPh>
    <rPh sb="9" eb="11">
      <t>ニンテイ</t>
    </rPh>
    <rPh sb="11" eb="14">
      <t>チョウサイン</t>
    </rPh>
    <rPh sb="17" eb="19">
      <t>ケッカ</t>
    </rPh>
    <rPh sb="20" eb="22">
      <t>ジュリ</t>
    </rPh>
    <rPh sb="28" eb="30">
      <t>バアイ</t>
    </rPh>
    <rPh sb="31" eb="34">
      <t>ミテイシュツ</t>
    </rPh>
    <rPh sb="34" eb="36">
      <t>イチラン</t>
    </rPh>
    <rPh sb="37" eb="39">
      <t>シュツリョク</t>
    </rPh>
    <rPh sb="40" eb="43">
      <t>トクソクジョウ</t>
    </rPh>
    <rPh sb="47" eb="49">
      <t>ソウフ</t>
    </rPh>
    <rPh sb="50" eb="51">
      <t>オコナ</t>
    </rPh>
    <phoneticPr fontId="2"/>
  </si>
  <si>
    <t>○</t>
    <phoneticPr fontId="2"/>
  </si>
  <si>
    <t>担当
（係）</t>
    <rPh sb="0" eb="2">
      <t>タントウ</t>
    </rPh>
    <rPh sb="4" eb="5">
      <t>カカリ</t>
    </rPh>
    <phoneticPr fontId="2"/>
  </si>
  <si>
    <t>担当
（係）</t>
    <rPh sb="0" eb="2">
      <t>タントウ</t>
    </rPh>
    <rPh sb="4" eb="5">
      <t>カカリ</t>
    </rPh>
    <phoneticPr fontId="2"/>
  </si>
  <si>
    <t>区
（派遣）</t>
    <rPh sb="0" eb="1">
      <t>ク</t>
    </rPh>
    <rPh sb="3" eb="5">
      <t>ハケン</t>
    </rPh>
    <phoneticPr fontId="2"/>
  </si>
  <si>
    <t>〇</t>
    <phoneticPr fontId="2"/>
  </si>
  <si>
    <t>保健福祉課</t>
    <rPh sb="0" eb="5">
      <t>ホケンフクシカ</t>
    </rPh>
    <phoneticPr fontId="2"/>
  </si>
  <si>
    <t>保健福祉部</t>
    <rPh sb="0" eb="5">
      <t>ホケンフクシブ</t>
    </rPh>
    <phoneticPr fontId="2"/>
  </si>
  <si>
    <t>保健事業・高齢福祉担当</t>
    <rPh sb="0" eb="4">
      <t>ホケンジギョウ</t>
    </rPh>
    <rPh sb="5" eb="11">
      <t>コウレイフクシタントウ</t>
    </rPh>
    <phoneticPr fontId="2"/>
  </si>
  <si>
    <t>認定担当</t>
    <rPh sb="0" eb="2">
      <t>ニンテイ</t>
    </rPh>
    <rPh sb="2" eb="4">
      <t>タントウ</t>
    </rPh>
    <phoneticPr fontId="2"/>
  </si>
  <si>
    <t>認定担当
業務改善担当</t>
    <rPh sb="0" eb="2">
      <t>ニンテイ</t>
    </rPh>
    <rPh sb="2" eb="4">
      <t>タントウ</t>
    </rPh>
    <rPh sb="5" eb="9">
      <t>ギョウムカイゼン</t>
    </rPh>
    <rPh sb="9" eb="11">
      <t>タントウ</t>
    </rPh>
    <phoneticPr fontId="2"/>
  </si>
  <si>
    <t>認定審査会ヘルプデスク</t>
    <rPh sb="0" eb="5">
      <t>ニンテイシンサカイ</t>
    </rPh>
    <phoneticPr fontId="2"/>
  </si>
  <si>
    <t>業務改善担当</t>
    <rPh sb="0" eb="4">
      <t>ギョウムカイゼン</t>
    </rPh>
    <rPh sb="4" eb="6">
      <t>タントウ</t>
    </rPh>
    <phoneticPr fontId="2"/>
  </si>
  <si>
    <t>区役所・支所所管組織</t>
    <rPh sb="0" eb="3">
      <t>クヤクショ</t>
    </rPh>
    <rPh sb="4" eb="6">
      <t>シショ</t>
    </rPh>
    <rPh sb="6" eb="8">
      <t>ショカン</t>
    </rPh>
    <rPh sb="8" eb="10">
      <t>ソシキ</t>
    </rPh>
    <phoneticPr fontId="2"/>
  </si>
  <si>
    <t>業務フロー</t>
    <rPh sb="0" eb="2">
      <t>ギョウム</t>
    </rPh>
    <phoneticPr fontId="2"/>
  </si>
  <si>
    <t>事務名</t>
    <rPh sb="0" eb="3">
      <t>ジムメイ</t>
    </rPh>
    <phoneticPr fontId="2"/>
  </si>
  <si>
    <t>処理番号</t>
    <rPh sb="0" eb="4">
      <t>ショリバンゴウ</t>
    </rPh>
    <phoneticPr fontId="2"/>
  </si>
  <si>
    <t>組織</t>
    <rPh sb="0" eb="2">
      <t>ソシキ</t>
    </rPh>
    <phoneticPr fontId="2"/>
  </si>
  <si>
    <t>処理内容</t>
    <rPh sb="0" eb="2">
      <t>ショリ</t>
    </rPh>
    <rPh sb="2" eb="4">
      <t>ナイヨウ</t>
    </rPh>
    <phoneticPr fontId="2"/>
  </si>
  <si>
    <t>要介護認定・給付申請業務</t>
    <rPh sb="0" eb="3">
      <t>ヨウカイゴ</t>
    </rPh>
    <rPh sb="3" eb="5">
      <t>ニンテイ</t>
    </rPh>
    <rPh sb="6" eb="8">
      <t>キュウフ</t>
    </rPh>
    <rPh sb="8" eb="10">
      <t>シンセイ</t>
    </rPh>
    <rPh sb="10" eb="12">
      <t>ギョウム</t>
    </rPh>
    <phoneticPr fontId="2"/>
  </si>
  <si>
    <t>督促・延期処分</t>
    <rPh sb="0" eb="2">
      <t>トクソク</t>
    </rPh>
    <rPh sb="3" eb="5">
      <t>エンキ</t>
    </rPh>
    <rPh sb="5" eb="7">
      <t>ショブン</t>
    </rPh>
    <phoneticPr fontId="2"/>
  </si>
  <si>
    <t>認定更新勧奨</t>
    <rPh sb="0" eb="2">
      <t>ニンテイ</t>
    </rPh>
    <rPh sb="2" eb="4">
      <t>コウシン</t>
    </rPh>
    <rPh sb="4" eb="6">
      <t>カンショウ</t>
    </rPh>
    <phoneticPr fontId="2"/>
  </si>
  <si>
    <t>資料提供</t>
    <rPh sb="0" eb="2">
      <t>シリョウ</t>
    </rPh>
    <rPh sb="2" eb="4">
      <t>テイキョウ</t>
    </rPh>
    <phoneticPr fontId="2"/>
  </si>
  <si>
    <t>督促・処分延期</t>
    <rPh sb="0" eb="2">
      <t>トクソク</t>
    </rPh>
    <rPh sb="3" eb="5">
      <t>ショブン</t>
    </rPh>
    <rPh sb="5" eb="7">
      <t>エンキ</t>
    </rPh>
    <phoneticPr fontId="2"/>
  </si>
  <si>
    <t>費用集計(委託調査)</t>
    <rPh sb="0" eb="2">
      <t>ヒヨウ</t>
    </rPh>
    <rPh sb="2" eb="4">
      <t>シュウケイ</t>
    </rPh>
    <rPh sb="5" eb="7">
      <t>イタク</t>
    </rPh>
    <rPh sb="7" eb="9">
      <t>チョウサ</t>
    </rPh>
    <phoneticPr fontId="2"/>
  </si>
  <si>
    <t>費用集計(意見書料)</t>
    <rPh sb="0" eb="2">
      <t>ヒヨウ</t>
    </rPh>
    <rPh sb="2" eb="4">
      <t>シュウケイ</t>
    </rPh>
    <rPh sb="5" eb="8">
      <t>イケンショ</t>
    </rPh>
    <rPh sb="8" eb="9">
      <t>リョウ</t>
    </rPh>
    <phoneticPr fontId="2"/>
  </si>
  <si>
    <t>申請受理情報登録</t>
    <rPh sb="0" eb="2">
      <t>シンセイ</t>
    </rPh>
    <rPh sb="2" eb="4">
      <t>ジュリ</t>
    </rPh>
    <rPh sb="4" eb="6">
      <t>ジョウホウ</t>
    </rPh>
    <rPh sb="6" eb="8">
      <t>トウロク</t>
    </rPh>
    <phoneticPr fontId="2"/>
  </si>
  <si>
    <t>部・支所</t>
    <rPh sb="0" eb="1">
      <t>ブ</t>
    </rPh>
    <rPh sb="2" eb="4">
      <t>シショ</t>
    </rPh>
    <phoneticPr fontId="2"/>
  </si>
  <si>
    <t>電子申請内容出力</t>
    <rPh sb="0" eb="2">
      <t>デンシ</t>
    </rPh>
    <rPh sb="2" eb="4">
      <t>シンセイ</t>
    </rPh>
    <rPh sb="4" eb="6">
      <t>ナイヨウ</t>
    </rPh>
    <rPh sb="6" eb="8">
      <t>シュツリョク</t>
    </rPh>
    <phoneticPr fontId="2"/>
  </si>
  <si>
    <t>N/A</t>
  </si>
  <si>
    <t>資料提供申請書の出力</t>
    <rPh sb="0" eb="2">
      <t>シリョウ</t>
    </rPh>
    <rPh sb="2" eb="4">
      <t>テイキョウ</t>
    </rPh>
    <rPh sb="4" eb="6">
      <t>シンセイ</t>
    </rPh>
    <rPh sb="6" eb="7">
      <t>ショ</t>
    </rPh>
    <rPh sb="8" eb="10">
      <t>シュツリョク</t>
    </rPh>
    <phoneticPr fontId="2"/>
  </si>
  <si>
    <t>問合せ</t>
    <rPh sb="0" eb="2">
      <t>トイアワ</t>
    </rPh>
    <phoneticPr fontId="2"/>
  </si>
  <si>
    <t>確認結果登録</t>
    <rPh sb="0" eb="2">
      <t>カクニン</t>
    </rPh>
    <rPh sb="2" eb="4">
      <t>ケッカ</t>
    </rPh>
    <rPh sb="4" eb="6">
      <t>トウロク</t>
    </rPh>
    <phoneticPr fontId="2"/>
  </si>
  <si>
    <t>申請内容確認</t>
    <rPh sb="0" eb="2">
      <t>シンセイ</t>
    </rPh>
    <rPh sb="2" eb="4">
      <t>ナイヨウ</t>
    </rPh>
    <rPh sb="4" eb="6">
      <t>カクニン</t>
    </rPh>
    <phoneticPr fontId="2"/>
  </si>
  <si>
    <t>内容点検</t>
    <rPh sb="0" eb="4">
      <t>ナイヨウテンケン</t>
    </rPh>
    <phoneticPr fontId="2"/>
  </si>
  <si>
    <t>資料仕分け</t>
    <rPh sb="0" eb="2">
      <t>シリョウ</t>
    </rPh>
    <rPh sb="2" eb="4">
      <t>シワ</t>
    </rPh>
    <phoneticPr fontId="2"/>
  </si>
  <si>
    <t>確認</t>
    <rPh sb="0" eb="2">
      <t>カクニン</t>
    </rPh>
    <phoneticPr fontId="2"/>
  </si>
  <si>
    <t>備考</t>
    <rPh sb="0" eb="2">
      <t>ビコウ</t>
    </rPh>
    <phoneticPr fontId="2"/>
  </si>
  <si>
    <t>審査会簡素化案件割当</t>
    <rPh sb="0" eb="3">
      <t>シンサカイ</t>
    </rPh>
    <rPh sb="3" eb="6">
      <t>カンソカ</t>
    </rPh>
    <rPh sb="6" eb="8">
      <t>アンケン</t>
    </rPh>
    <rPh sb="8" eb="9">
      <t>ワ</t>
    </rPh>
    <rPh sb="9" eb="10">
      <t>ア</t>
    </rPh>
    <phoneticPr fontId="2"/>
  </si>
  <si>
    <t>廃棄</t>
    <rPh sb="0" eb="2">
      <t>ハイキ</t>
    </rPh>
    <phoneticPr fontId="2"/>
  </si>
  <si>
    <t>センターに保管の機密文書（保管文書以外）</t>
    <rPh sb="5" eb="7">
      <t>ホカン</t>
    </rPh>
    <rPh sb="8" eb="12">
      <t>キミツブンショ</t>
    </rPh>
    <rPh sb="13" eb="15">
      <t>ホカン</t>
    </rPh>
    <rPh sb="15" eb="17">
      <t>ブンショ</t>
    </rPh>
    <rPh sb="17" eb="19">
      <t>イガイ</t>
    </rPh>
    <phoneticPr fontId="2"/>
  </si>
  <si>
    <t>内容確認票と申請書を突合して内容を点検。エラーがあれば再度登録作業</t>
    <rPh sb="0" eb="2">
      <t>ナイヨウ</t>
    </rPh>
    <rPh sb="2" eb="4">
      <t>カクニン</t>
    </rPh>
    <rPh sb="4" eb="5">
      <t>ヒョウ</t>
    </rPh>
    <rPh sb="6" eb="8">
      <t>シンセイ</t>
    </rPh>
    <rPh sb="8" eb="9">
      <t>ショ</t>
    </rPh>
    <rPh sb="10" eb="12">
      <t>トツゴウ</t>
    </rPh>
    <rPh sb="14" eb="16">
      <t>ナイヨウ</t>
    </rPh>
    <rPh sb="17" eb="19">
      <t>テンケン</t>
    </rPh>
    <rPh sb="27" eb="29">
      <t>サイド</t>
    </rPh>
    <rPh sb="29" eb="31">
      <t>トウロク</t>
    </rPh>
    <rPh sb="31" eb="33">
      <t>サギョウ</t>
    </rPh>
    <phoneticPr fontId="2"/>
  </si>
  <si>
    <t>認定申請書等の受領</t>
    <rPh sb="0" eb="2">
      <t>ニンテイ</t>
    </rPh>
    <rPh sb="2" eb="5">
      <t>シンセイショ</t>
    </rPh>
    <rPh sb="5" eb="6">
      <t>トウ</t>
    </rPh>
    <rPh sb="7" eb="9">
      <t>ジュリョウ</t>
    </rPh>
    <phoneticPr fontId="2"/>
  </si>
  <si>
    <t>受領</t>
    <rPh sb="0" eb="2">
      <t>ジュリョウ</t>
    </rPh>
    <phoneticPr fontId="2"/>
  </si>
  <si>
    <t>差戻</t>
    <rPh sb="0" eb="2">
      <t>サシモドシ</t>
    </rPh>
    <phoneticPr fontId="2"/>
  </si>
  <si>
    <t>差戻の旨をシステム登録</t>
    <rPh sb="0" eb="2">
      <t>サシモドシ</t>
    </rPh>
    <rPh sb="3" eb="4">
      <t>ムネ</t>
    </rPh>
    <rPh sb="9" eb="11">
      <t>トウロク</t>
    </rPh>
    <phoneticPr fontId="2"/>
  </si>
  <si>
    <t>入力担当者の内容確認</t>
    <rPh sb="0" eb="2">
      <t>ニュウリョク</t>
    </rPh>
    <rPh sb="2" eb="5">
      <t>タントウシャ</t>
    </rPh>
    <rPh sb="6" eb="8">
      <t>ナイヨウ</t>
    </rPh>
    <rPh sb="8" eb="10">
      <t>カクニン</t>
    </rPh>
    <phoneticPr fontId="2"/>
  </si>
  <si>
    <t>システム登録</t>
    <rPh sb="4" eb="6">
      <t>トウロク</t>
    </rPh>
    <phoneticPr fontId="2"/>
  </si>
  <si>
    <t>結果情報登録</t>
    <rPh sb="0" eb="2">
      <t>ケッカ</t>
    </rPh>
    <rPh sb="2" eb="4">
      <t>ジョウホウ</t>
    </rPh>
    <rPh sb="4" eb="6">
      <t>トウロク</t>
    </rPh>
    <phoneticPr fontId="2"/>
  </si>
  <si>
    <t>帳票出力</t>
    <rPh sb="0" eb="2">
      <t>チョウヒョウ</t>
    </rPh>
    <rPh sb="2" eb="4">
      <t>シュツリョク</t>
    </rPh>
    <phoneticPr fontId="2"/>
  </si>
  <si>
    <t>受理後の申請書引き渡し</t>
    <rPh sb="0" eb="2">
      <t>ジュリ</t>
    </rPh>
    <rPh sb="2" eb="3">
      <t>ゴ</t>
    </rPh>
    <rPh sb="4" eb="7">
      <t>シンセイショ</t>
    </rPh>
    <rPh sb="7" eb="8">
      <t>ヒ</t>
    </rPh>
    <rPh sb="9" eb="10">
      <t>ワタ</t>
    </rPh>
    <phoneticPr fontId="2"/>
  </si>
  <si>
    <t>補記</t>
    <rPh sb="0" eb="2">
      <t>ホキ</t>
    </rPh>
    <phoneticPr fontId="2"/>
  </si>
  <si>
    <t>作業概要
(フローBOX)</t>
    <rPh sb="0" eb="2">
      <t>サギョウ</t>
    </rPh>
    <rPh sb="2" eb="4">
      <t>ガイヨウ</t>
    </rPh>
    <phoneticPr fontId="2"/>
  </si>
  <si>
    <t>意見書等コピー</t>
    <rPh sb="0" eb="3">
      <t>イケンショ</t>
    </rPh>
    <rPh sb="3" eb="4">
      <t>トウ</t>
    </rPh>
    <phoneticPr fontId="2"/>
  </si>
  <si>
    <t>送付前に事前に電話を行う</t>
    <rPh sb="0" eb="2">
      <t>ソウフ</t>
    </rPh>
    <rPh sb="2" eb="3">
      <t>マエ</t>
    </rPh>
    <rPh sb="4" eb="6">
      <t>ジゼン</t>
    </rPh>
    <rPh sb="7" eb="9">
      <t>デンワ</t>
    </rPh>
    <rPh sb="10" eb="11">
      <t>オコナ</t>
    </rPh>
    <phoneticPr fontId="2"/>
  </si>
  <si>
    <t>資料作成室から以下の書類を受領する。
・審査会資料(A3)
・簡素化未確定対象者一覧
・調査票・主治医意見書突合チェックリスト</t>
    <rPh sb="0" eb="2">
      <t>シリョウ</t>
    </rPh>
    <rPh sb="2" eb="5">
      <t>サクセイシツ</t>
    </rPh>
    <rPh sb="7" eb="9">
      <t>イカ</t>
    </rPh>
    <rPh sb="10" eb="12">
      <t>ショルイ</t>
    </rPh>
    <rPh sb="13" eb="15">
      <t>ジュリョウ</t>
    </rPh>
    <rPh sb="20" eb="23">
      <t>シンサカイ</t>
    </rPh>
    <rPh sb="23" eb="25">
      <t>シリョウ</t>
    </rPh>
    <rPh sb="31" eb="34">
      <t>カンソカ</t>
    </rPh>
    <rPh sb="34" eb="37">
      <t>ミカクテイ</t>
    </rPh>
    <rPh sb="37" eb="40">
      <t>タイショウシャ</t>
    </rPh>
    <rPh sb="40" eb="42">
      <t>イチラン</t>
    </rPh>
    <rPh sb="44" eb="47">
      <t>チョウサヒョウ</t>
    </rPh>
    <rPh sb="48" eb="51">
      <t>シュジイ</t>
    </rPh>
    <rPh sb="51" eb="53">
      <t>イケン</t>
    </rPh>
    <rPh sb="53" eb="54">
      <t>ショ</t>
    </rPh>
    <rPh sb="54" eb="56">
      <t>トツゴウ</t>
    </rPh>
    <phoneticPr fontId="2"/>
  </si>
  <si>
    <t>書類発送</t>
    <rPh sb="0" eb="2">
      <t>ショルイ</t>
    </rPh>
    <rPh sb="2" eb="4">
      <t>ハッソウ</t>
    </rPh>
    <phoneticPr fontId="2"/>
  </si>
  <si>
    <t>2.調査依頼</t>
    <rPh sb="2" eb="4">
      <t>チョウサ</t>
    </rPh>
    <rPh sb="4" eb="6">
      <t>イライ</t>
    </rPh>
    <phoneticPr fontId="2"/>
  </si>
  <si>
    <t>適正化班対応分抽出</t>
    <rPh sb="0" eb="4">
      <t>テキセイカハン</t>
    </rPh>
    <rPh sb="4" eb="7">
      <t>タイオウブン</t>
    </rPh>
    <rPh sb="7" eb="9">
      <t>チュウシュツ</t>
    </rPh>
    <phoneticPr fontId="2"/>
  </si>
  <si>
    <t>適正化班一次点検</t>
    <rPh sb="0" eb="4">
      <t>テキセイカハン</t>
    </rPh>
    <rPh sb="4" eb="6">
      <t>イチジ</t>
    </rPh>
    <rPh sb="6" eb="8">
      <t>テンケン</t>
    </rPh>
    <phoneticPr fontId="2"/>
  </si>
  <si>
    <t>事務班一次点検</t>
    <rPh sb="0" eb="3">
      <t>ジムハン</t>
    </rPh>
    <rPh sb="3" eb="5">
      <t>イチジ</t>
    </rPh>
    <rPh sb="5" eb="7">
      <t>テンケン</t>
    </rPh>
    <phoneticPr fontId="2"/>
  </si>
  <si>
    <t>事務班点検分受領</t>
    <rPh sb="0" eb="3">
      <t>ジムハン</t>
    </rPh>
    <rPh sb="3" eb="5">
      <t>テンケン</t>
    </rPh>
    <rPh sb="5" eb="6">
      <t>ブン</t>
    </rPh>
    <rPh sb="6" eb="8">
      <t>ジュリョウ</t>
    </rPh>
    <phoneticPr fontId="2"/>
  </si>
  <si>
    <t>調査票等仕分け</t>
    <rPh sb="0" eb="3">
      <t>チョウサヒョウ</t>
    </rPh>
    <rPh sb="3" eb="4">
      <t>トウ</t>
    </rPh>
    <rPh sb="4" eb="6">
      <t>シワ</t>
    </rPh>
    <phoneticPr fontId="2"/>
  </si>
  <si>
    <t>適正化班二次点検</t>
    <rPh sb="0" eb="4">
      <t>テキセイカハン</t>
    </rPh>
    <rPh sb="4" eb="8">
      <t>ニジテンケン</t>
    </rPh>
    <phoneticPr fontId="2"/>
  </si>
  <si>
    <t>不備内容問合せ</t>
    <rPh sb="0" eb="2">
      <t>フビ</t>
    </rPh>
    <rPh sb="2" eb="4">
      <t>ナイヨウ</t>
    </rPh>
    <rPh sb="4" eb="6">
      <t>トイアワ</t>
    </rPh>
    <phoneticPr fontId="2"/>
  </si>
  <si>
    <t>調査票等コピー</t>
    <rPh sb="0" eb="3">
      <t>チョウサヒョウ</t>
    </rPh>
    <rPh sb="3" eb="4">
      <t>トウ</t>
    </rPh>
    <phoneticPr fontId="2"/>
  </si>
  <si>
    <t>調査票等登録</t>
    <rPh sb="0" eb="3">
      <t>チョウサヒョウ</t>
    </rPh>
    <rPh sb="3" eb="4">
      <t>トウ</t>
    </rPh>
    <rPh sb="4" eb="6">
      <t>トウロク</t>
    </rPh>
    <phoneticPr fontId="2"/>
  </si>
  <si>
    <t>主治医意見書依頼</t>
    <rPh sb="0" eb="3">
      <t>シュジイ</t>
    </rPh>
    <rPh sb="3" eb="6">
      <t>イケンショ</t>
    </rPh>
    <rPh sb="6" eb="8">
      <t>イライ</t>
    </rPh>
    <phoneticPr fontId="2"/>
  </si>
  <si>
    <t>意見書等の内容点検</t>
    <rPh sb="0" eb="3">
      <t>イケンショ</t>
    </rPh>
    <rPh sb="3" eb="4">
      <t>トウ</t>
    </rPh>
    <rPh sb="5" eb="7">
      <t>ナイヨウ</t>
    </rPh>
    <rPh sb="7" eb="9">
      <t>テンケン</t>
    </rPh>
    <phoneticPr fontId="2"/>
  </si>
  <si>
    <t>適正化班問合せ</t>
    <rPh sb="0" eb="2">
      <t>テキセイ</t>
    </rPh>
    <rPh sb="2" eb="3">
      <t>カ</t>
    </rPh>
    <rPh sb="3" eb="4">
      <t>ハン</t>
    </rPh>
    <rPh sb="4" eb="6">
      <t>トイアワ</t>
    </rPh>
    <phoneticPr fontId="2"/>
  </si>
  <si>
    <t>資料受け取り</t>
    <rPh sb="0" eb="2">
      <t>シリョウ</t>
    </rPh>
    <rPh sb="2" eb="3">
      <t>ウ</t>
    </rPh>
    <rPh sb="4" eb="5">
      <t>ト</t>
    </rPh>
    <phoneticPr fontId="2"/>
  </si>
  <si>
    <t>適正化班による確認</t>
    <rPh sb="0" eb="3">
      <t>テキセイカ</t>
    </rPh>
    <rPh sb="3" eb="4">
      <t>ハン</t>
    </rPh>
    <rPh sb="7" eb="9">
      <t>カクニン</t>
    </rPh>
    <phoneticPr fontId="2"/>
  </si>
  <si>
    <t>チェックメモ入力</t>
    <rPh sb="6" eb="8">
      <t>ニュウリョク</t>
    </rPh>
    <phoneticPr fontId="2"/>
  </si>
  <si>
    <t>郵送で別途送付される被保険者証と申請書を突合させ、出力した申請書と被保険者証をクリップで留め、保管する。</t>
    <rPh sb="0" eb="2">
      <t>ユウソウ</t>
    </rPh>
    <rPh sb="3" eb="5">
      <t>ベット</t>
    </rPh>
    <rPh sb="5" eb="7">
      <t>ソウフ</t>
    </rPh>
    <rPh sb="10" eb="15">
      <t>ヒホケンシャショウ</t>
    </rPh>
    <rPh sb="16" eb="19">
      <t>シンセイショ</t>
    </rPh>
    <rPh sb="20" eb="22">
      <t>トツゴウ</t>
    </rPh>
    <rPh sb="25" eb="27">
      <t>シュツリョク</t>
    </rPh>
    <rPh sb="29" eb="32">
      <t>シンセイショ</t>
    </rPh>
    <rPh sb="33" eb="37">
      <t>ヒホケンシャ</t>
    </rPh>
    <rPh sb="37" eb="38">
      <t>ショウ</t>
    </rPh>
    <rPh sb="44" eb="45">
      <t>ト</t>
    </rPh>
    <rPh sb="47" eb="49">
      <t>ホカン</t>
    </rPh>
    <phoneticPr fontId="2"/>
  </si>
  <si>
    <t>申請内容確認</t>
    <rPh sb="0" eb="2">
      <t>シンセイ</t>
    </rPh>
    <rPh sb="2" eb="4">
      <t>ナイヨウ</t>
    </rPh>
    <phoneticPr fontId="2"/>
  </si>
  <si>
    <t>発送前の最終確認</t>
    <rPh sb="0" eb="2">
      <t>ハッソウ</t>
    </rPh>
    <rPh sb="2" eb="3">
      <t>マエ</t>
    </rPh>
    <rPh sb="4" eb="6">
      <t>サイシュウ</t>
    </rPh>
    <rPh sb="6" eb="8">
      <t>カクニン</t>
    </rPh>
    <phoneticPr fontId="2"/>
  </si>
  <si>
    <t>封入・封緘</t>
    <rPh sb="0" eb="2">
      <t>フウニュウ</t>
    </rPh>
    <rPh sb="3" eb="5">
      <t>フウカン</t>
    </rPh>
    <phoneticPr fontId="2"/>
  </si>
  <si>
    <t>資格者証等送付</t>
    <rPh sb="4" eb="5">
      <t>トウ</t>
    </rPh>
    <phoneticPr fontId="2"/>
  </si>
  <si>
    <t>前日夕方に受領する場合もある。</t>
    <rPh sb="0" eb="2">
      <t>ゼンジツ</t>
    </rPh>
    <rPh sb="2" eb="4">
      <t>ユウガタ</t>
    </rPh>
    <rPh sb="5" eb="7">
      <t>ジュリョウ</t>
    </rPh>
    <rPh sb="9" eb="11">
      <t>バアイ</t>
    </rPh>
    <phoneticPr fontId="2"/>
  </si>
  <si>
    <t>同一事業所・施設の調査票はクリップでまとめる</t>
    <rPh sb="0" eb="2">
      <t>ドウイツ</t>
    </rPh>
    <rPh sb="2" eb="5">
      <t>ジギョウショ</t>
    </rPh>
    <rPh sb="6" eb="8">
      <t>シセツ</t>
    </rPh>
    <rPh sb="9" eb="12">
      <t>チョウサヒョウ</t>
    </rPh>
    <phoneticPr fontId="2"/>
  </si>
  <si>
    <t>不備なし分仕分け</t>
    <rPh sb="0" eb="2">
      <t>フビ</t>
    </rPh>
    <rPh sb="4" eb="5">
      <t>ブン</t>
    </rPh>
    <rPh sb="5" eb="7">
      <t>シワ</t>
    </rPh>
    <phoneticPr fontId="2"/>
  </si>
  <si>
    <t>確定</t>
    <rPh sb="0" eb="2">
      <t>カクテイ</t>
    </rPh>
    <phoneticPr fontId="2"/>
  </si>
  <si>
    <t>通常案件メモ、再判定メモ作成後に再考し判定を変更する場合は、該当メモを「印字しない」に訂正した後に、確定入力を再度行う(2名体制)</t>
    <rPh sb="0" eb="2">
      <t>ツウジョウ</t>
    </rPh>
    <rPh sb="2" eb="4">
      <t>アンケン</t>
    </rPh>
    <rPh sb="7" eb="10">
      <t>サイハンテイ</t>
    </rPh>
    <rPh sb="12" eb="14">
      <t>サクセイ</t>
    </rPh>
    <rPh sb="14" eb="15">
      <t>ゴ</t>
    </rPh>
    <rPh sb="16" eb="18">
      <t>サイコウ</t>
    </rPh>
    <rPh sb="19" eb="21">
      <t>ハンテイ</t>
    </rPh>
    <rPh sb="22" eb="24">
      <t>ヘンコウ</t>
    </rPh>
    <rPh sb="26" eb="28">
      <t>バアイ</t>
    </rPh>
    <rPh sb="30" eb="32">
      <t>ガイトウ</t>
    </rPh>
    <rPh sb="36" eb="38">
      <t>インジ</t>
    </rPh>
    <rPh sb="43" eb="45">
      <t>テイセイ</t>
    </rPh>
    <rPh sb="47" eb="48">
      <t>アト</t>
    </rPh>
    <rPh sb="50" eb="52">
      <t>カクテイ</t>
    </rPh>
    <rPh sb="52" eb="54">
      <t>ニュウリョク</t>
    </rPh>
    <rPh sb="55" eb="57">
      <t>サイド</t>
    </rPh>
    <rPh sb="57" eb="58">
      <t>オコナ</t>
    </rPh>
    <rPh sb="61" eb="62">
      <t>メイ</t>
    </rPh>
    <rPh sb="62" eb="64">
      <t>タイセイ</t>
    </rPh>
    <phoneticPr fontId="2"/>
  </si>
  <si>
    <t>毎朝9時までに作業完了が目安</t>
    <rPh sb="0" eb="2">
      <t>マイアサ</t>
    </rPh>
    <rPh sb="3" eb="4">
      <t>ジ</t>
    </rPh>
    <rPh sb="7" eb="9">
      <t>サギョウ</t>
    </rPh>
    <rPh sb="9" eb="11">
      <t>カンリョウ</t>
    </rPh>
    <rPh sb="12" eb="14">
      <t>メヤス</t>
    </rPh>
    <phoneticPr fontId="2"/>
  </si>
  <si>
    <t>疑義内容点検</t>
    <rPh sb="0" eb="2">
      <t>ギギ</t>
    </rPh>
    <rPh sb="2" eb="4">
      <t>ナイヨウ</t>
    </rPh>
    <rPh sb="4" eb="6">
      <t>テンケン</t>
    </rPh>
    <phoneticPr fontId="2"/>
  </si>
  <si>
    <t>医療機関へ送付することは少ない。</t>
    <rPh sb="0" eb="2">
      <t>イリョウ</t>
    </rPh>
    <rPh sb="2" eb="4">
      <t>キカン</t>
    </rPh>
    <rPh sb="5" eb="7">
      <t>ソウフ</t>
    </rPh>
    <rPh sb="12" eb="13">
      <t>スク</t>
    </rPh>
    <phoneticPr fontId="2"/>
  </si>
  <si>
    <t>問合せ(突合)結果登録</t>
    <phoneticPr fontId="2"/>
  </si>
  <si>
    <t>簡素化案件連絡票FAX受信</t>
    <rPh sb="0" eb="3">
      <t>カンソカ</t>
    </rPh>
    <rPh sb="3" eb="5">
      <t>アンケン</t>
    </rPh>
    <rPh sb="5" eb="8">
      <t>レンラクヒョウ</t>
    </rPh>
    <rPh sb="11" eb="13">
      <t>ジュシン</t>
    </rPh>
    <phoneticPr fontId="2"/>
  </si>
  <si>
    <t>簡素化案件結果登録</t>
    <rPh sb="0" eb="3">
      <t>カンソカ</t>
    </rPh>
    <rPh sb="3" eb="5">
      <t>アンケン</t>
    </rPh>
    <rPh sb="5" eb="7">
      <t>ケッカ</t>
    </rPh>
    <rPh sb="7" eb="9">
      <t>トウロク</t>
    </rPh>
    <phoneticPr fontId="2"/>
  </si>
  <si>
    <t>結果登録総件数の報告</t>
    <rPh sb="0" eb="2">
      <t>ケッカ</t>
    </rPh>
    <rPh sb="2" eb="4">
      <t>トウロク</t>
    </rPh>
    <rPh sb="4" eb="7">
      <t>ソウケンスウ</t>
    </rPh>
    <rPh sb="8" eb="10">
      <t>ホウコク</t>
    </rPh>
    <phoneticPr fontId="2"/>
  </si>
  <si>
    <t>調書受け取り</t>
    <rPh sb="0" eb="2">
      <t>チョウショ</t>
    </rPh>
    <rPh sb="2" eb="3">
      <t>ウ</t>
    </rPh>
    <rPh sb="4" eb="5">
      <t>ト</t>
    </rPh>
    <phoneticPr fontId="2"/>
  </si>
  <si>
    <t>審査会結果本登録</t>
    <rPh sb="0" eb="3">
      <t>シンサカイ</t>
    </rPh>
    <rPh sb="3" eb="5">
      <t>ケッカ</t>
    </rPh>
    <rPh sb="5" eb="6">
      <t>ホン</t>
    </rPh>
    <rPh sb="6" eb="8">
      <t>トウロク</t>
    </rPh>
    <phoneticPr fontId="2"/>
  </si>
  <si>
    <t>一覧表出力</t>
    <rPh sb="0" eb="3">
      <t>イチランヒョウ</t>
    </rPh>
    <rPh sb="3" eb="5">
      <t>シュツリョク</t>
    </rPh>
    <phoneticPr fontId="2"/>
  </si>
  <si>
    <t>認定結果登録一覧表のチェックボックス(保留扱い)及び特定疾病欄の確認を行い、調書との突合確認を行う。</t>
    <rPh sb="0" eb="2">
      <t>ニンテイ</t>
    </rPh>
    <rPh sb="2" eb="4">
      <t>ケッカ</t>
    </rPh>
    <rPh sb="4" eb="6">
      <t>トウロク</t>
    </rPh>
    <rPh sb="6" eb="8">
      <t>イチラン</t>
    </rPh>
    <rPh sb="8" eb="9">
      <t>ヒョウ</t>
    </rPh>
    <rPh sb="19" eb="21">
      <t>ホリュウ</t>
    </rPh>
    <rPh sb="21" eb="22">
      <t>アツカ</t>
    </rPh>
    <rPh sb="24" eb="25">
      <t>オヨ</t>
    </rPh>
    <rPh sb="26" eb="28">
      <t>トクテイ</t>
    </rPh>
    <rPh sb="28" eb="30">
      <t>シッペイ</t>
    </rPh>
    <rPh sb="30" eb="31">
      <t>ラン</t>
    </rPh>
    <rPh sb="32" eb="34">
      <t>カクニン</t>
    </rPh>
    <rPh sb="35" eb="36">
      <t>オコナ</t>
    </rPh>
    <rPh sb="38" eb="40">
      <t>チョウショ</t>
    </rPh>
    <rPh sb="42" eb="44">
      <t>トツゴウ</t>
    </rPh>
    <rPh sb="44" eb="46">
      <t>カクニン</t>
    </rPh>
    <rPh sb="47" eb="48">
      <t>オコナ</t>
    </rPh>
    <phoneticPr fontId="2"/>
  </si>
  <si>
    <t>関連帳票出力</t>
    <rPh sb="0" eb="2">
      <t>カンレン</t>
    </rPh>
    <rPh sb="2" eb="4">
      <t>チョウヒョウ</t>
    </rPh>
    <rPh sb="4" eb="6">
      <t>シュツリョク</t>
    </rPh>
    <phoneticPr fontId="2"/>
  </si>
  <si>
    <t>更新勧奨対象者一覧受領</t>
    <rPh sb="0" eb="2">
      <t>コウシン</t>
    </rPh>
    <rPh sb="2" eb="4">
      <t>カンショウ</t>
    </rPh>
    <rPh sb="4" eb="7">
      <t>タイショウシャ</t>
    </rPh>
    <rPh sb="7" eb="9">
      <t>イチラン</t>
    </rPh>
    <rPh sb="9" eb="11">
      <t>ジュリョウ</t>
    </rPh>
    <phoneticPr fontId="2"/>
  </si>
  <si>
    <t>修正となった場合事業所との連絡効率化のため、正本・副本を出力する</t>
    <rPh sb="0" eb="2">
      <t>シュウセイ</t>
    </rPh>
    <rPh sb="6" eb="8">
      <t>バアイ</t>
    </rPh>
    <rPh sb="8" eb="11">
      <t>ジギョウショ</t>
    </rPh>
    <rPh sb="13" eb="15">
      <t>レンラク</t>
    </rPh>
    <rPh sb="15" eb="18">
      <t>コウリツカ</t>
    </rPh>
    <rPh sb="22" eb="24">
      <t>セイホン</t>
    </rPh>
    <rPh sb="25" eb="27">
      <t>フクホン</t>
    </rPh>
    <rPh sb="28" eb="30">
      <t>シュツリョク</t>
    </rPh>
    <phoneticPr fontId="2"/>
  </si>
  <si>
    <t>バーコード読取</t>
    <rPh sb="5" eb="7">
      <t>ヨミトリ</t>
    </rPh>
    <phoneticPr fontId="2"/>
  </si>
  <si>
    <t>ランク修正入力</t>
    <rPh sb="3" eb="5">
      <t>シュウセイ</t>
    </rPh>
    <rPh sb="5" eb="7">
      <t>ニュウリョク</t>
    </rPh>
    <phoneticPr fontId="2"/>
  </si>
  <si>
    <t>申請内容出力</t>
    <rPh sb="0" eb="2">
      <t>シンセイ</t>
    </rPh>
    <rPh sb="2" eb="4">
      <t>ナイヨウ</t>
    </rPh>
    <rPh sb="4" eb="6">
      <t>シュツリョク</t>
    </rPh>
    <phoneticPr fontId="2"/>
  </si>
  <si>
    <t>届出内容・対象者確認</t>
    <rPh sb="0" eb="4">
      <t>トドケデナイヨウ</t>
    </rPh>
    <rPh sb="5" eb="8">
      <t>タイショウシャ</t>
    </rPh>
    <rPh sb="8" eb="10">
      <t>カクニン</t>
    </rPh>
    <phoneticPr fontId="2"/>
  </si>
  <si>
    <t>返却する書類の不備内容を付箋等で明示した上で、区または申請者へ差戻を行う。</t>
    <rPh sb="0" eb="2">
      <t>ヘンキャク</t>
    </rPh>
    <rPh sb="4" eb="6">
      <t>ショルイ</t>
    </rPh>
    <rPh sb="7" eb="9">
      <t>フビ</t>
    </rPh>
    <rPh sb="9" eb="11">
      <t>ナイヨウ</t>
    </rPh>
    <rPh sb="12" eb="15">
      <t>フセントウ</t>
    </rPh>
    <rPh sb="16" eb="18">
      <t>メイジ</t>
    </rPh>
    <rPh sb="20" eb="21">
      <t>ウエ</t>
    </rPh>
    <rPh sb="23" eb="24">
      <t>ク</t>
    </rPh>
    <rPh sb="27" eb="30">
      <t>シンセイシャ</t>
    </rPh>
    <rPh sb="31" eb="33">
      <t>サシモドシ</t>
    </rPh>
    <rPh sb="34" eb="35">
      <t>オコナ</t>
    </rPh>
    <phoneticPr fontId="2"/>
  </si>
  <si>
    <t>電話連絡</t>
    <rPh sb="0" eb="2">
      <t>デンワ</t>
    </rPh>
    <rPh sb="2" eb="4">
      <t>レンラク</t>
    </rPh>
    <phoneticPr fontId="2"/>
  </si>
  <si>
    <t>届出内容の不備が軽微の場合申請者または区に不備内容確認のために電話を行う。</t>
    <rPh sb="0" eb="1">
      <t>トドケ</t>
    </rPh>
    <rPh sb="1" eb="2">
      <t>デ</t>
    </rPh>
    <rPh sb="2" eb="4">
      <t>ナイヨウ</t>
    </rPh>
    <rPh sb="5" eb="7">
      <t>フビ</t>
    </rPh>
    <rPh sb="8" eb="10">
      <t>ケイビ</t>
    </rPh>
    <rPh sb="11" eb="13">
      <t>バアイ</t>
    </rPh>
    <rPh sb="13" eb="16">
      <t>シンセイシャ</t>
    </rPh>
    <rPh sb="19" eb="20">
      <t>ク</t>
    </rPh>
    <rPh sb="21" eb="23">
      <t>フビ</t>
    </rPh>
    <rPh sb="23" eb="25">
      <t>ナイヨウ</t>
    </rPh>
    <rPh sb="25" eb="27">
      <t>カクニン</t>
    </rPh>
    <rPh sb="31" eb="33">
      <t>デンワ</t>
    </rPh>
    <rPh sb="34" eb="35">
      <t>オコナ</t>
    </rPh>
    <phoneticPr fontId="2"/>
  </si>
  <si>
    <t>電話連絡で不備内容の確認が取れたものについて、申請書に直接補記を行う。</t>
    <rPh sb="0" eb="2">
      <t>デンワ</t>
    </rPh>
    <rPh sb="2" eb="4">
      <t>レンラク</t>
    </rPh>
    <rPh sb="5" eb="7">
      <t>フビ</t>
    </rPh>
    <rPh sb="7" eb="9">
      <t>ナイヨウ</t>
    </rPh>
    <rPh sb="10" eb="12">
      <t>カクニン</t>
    </rPh>
    <rPh sb="13" eb="14">
      <t>ト</t>
    </rPh>
    <rPh sb="23" eb="26">
      <t>シンセイショ</t>
    </rPh>
    <rPh sb="27" eb="29">
      <t>チョクセツ</t>
    </rPh>
    <rPh sb="29" eb="31">
      <t>ホキ</t>
    </rPh>
    <rPh sb="32" eb="33">
      <t>オコナ</t>
    </rPh>
    <phoneticPr fontId="2"/>
  </si>
  <si>
    <t>申請書へ補記</t>
    <rPh sb="0" eb="2">
      <t>シンセイ</t>
    </rPh>
    <rPh sb="2" eb="3">
      <t>ショ</t>
    </rPh>
    <rPh sb="4" eb="6">
      <t>ホキ</t>
    </rPh>
    <phoneticPr fontId="2"/>
  </si>
  <si>
    <t>届出書登録</t>
    <rPh sb="0" eb="3">
      <t>トドケデショ</t>
    </rPh>
    <rPh sb="3" eb="5">
      <t>トウロク</t>
    </rPh>
    <phoneticPr fontId="2"/>
  </si>
  <si>
    <t>申請内容に不備があり返却を要するものについて、不備書類のコピーを行い、あんしんすこやかセンターに返却する旨の連絡を行う。</t>
    <rPh sb="0" eb="2">
      <t>シンセイ</t>
    </rPh>
    <rPh sb="2" eb="4">
      <t>ナイヨウ</t>
    </rPh>
    <rPh sb="5" eb="7">
      <t>フビ</t>
    </rPh>
    <rPh sb="10" eb="12">
      <t>ヘンキャク</t>
    </rPh>
    <rPh sb="13" eb="14">
      <t>ヨウ</t>
    </rPh>
    <rPh sb="23" eb="25">
      <t>フビ</t>
    </rPh>
    <rPh sb="25" eb="27">
      <t>ショルイ</t>
    </rPh>
    <rPh sb="32" eb="33">
      <t>オコナ</t>
    </rPh>
    <rPh sb="48" eb="50">
      <t>ヘンキャク</t>
    </rPh>
    <rPh sb="52" eb="53">
      <t>ムネ</t>
    </rPh>
    <rPh sb="54" eb="56">
      <t>レンラク</t>
    </rPh>
    <rPh sb="57" eb="58">
      <t>オコナ</t>
    </rPh>
    <phoneticPr fontId="2"/>
  </si>
  <si>
    <t>返却を要する書類についてあんしんすこやかセンターに差戻を行う。</t>
    <rPh sb="0" eb="2">
      <t>ヘンキャク</t>
    </rPh>
    <rPh sb="3" eb="4">
      <t>ヨウ</t>
    </rPh>
    <rPh sb="6" eb="8">
      <t>ショルイ</t>
    </rPh>
    <rPh sb="25" eb="27">
      <t>サシモドシ</t>
    </rPh>
    <rPh sb="28" eb="29">
      <t>オコナ</t>
    </rPh>
    <phoneticPr fontId="2"/>
  </si>
  <si>
    <t>申請内容の不備が軽微なものについては、あんしんすこやかセンターに架電し、直接申請書に補記を行う。</t>
    <rPh sb="0" eb="2">
      <t>シンセイ</t>
    </rPh>
    <rPh sb="2" eb="4">
      <t>ナイヨウ</t>
    </rPh>
    <rPh sb="5" eb="7">
      <t>フビ</t>
    </rPh>
    <rPh sb="8" eb="10">
      <t>ケイビ</t>
    </rPh>
    <rPh sb="32" eb="34">
      <t>カデン</t>
    </rPh>
    <rPh sb="36" eb="38">
      <t>チョクセツ</t>
    </rPh>
    <rPh sb="38" eb="41">
      <t>シンセイショ</t>
    </rPh>
    <rPh sb="42" eb="44">
      <t>ホキ</t>
    </rPh>
    <rPh sb="45" eb="46">
      <t>オコナ</t>
    </rPh>
    <phoneticPr fontId="2"/>
  </si>
  <si>
    <t>申請書等コピー</t>
    <rPh sb="0" eb="3">
      <t>シンセイショ</t>
    </rPh>
    <rPh sb="3" eb="4">
      <t>トウ</t>
    </rPh>
    <phoneticPr fontId="2"/>
  </si>
  <si>
    <t>申請書へ補記</t>
    <rPh sb="0" eb="3">
      <t>シンセイショ</t>
    </rPh>
    <rPh sb="4" eb="6">
      <t>ホキ</t>
    </rPh>
    <phoneticPr fontId="2"/>
  </si>
  <si>
    <t>申請書類情報登録</t>
    <rPh sb="0" eb="3">
      <t>シンセイショ</t>
    </rPh>
    <rPh sb="3" eb="4">
      <t>ルイ</t>
    </rPh>
    <rPh sb="4" eb="6">
      <t>ジョウホウ</t>
    </rPh>
    <rPh sb="6" eb="8">
      <t>トウロク</t>
    </rPh>
    <phoneticPr fontId="2"/>
  </si>
  <si>
    <t>確認票出力</t>
    <rPh sb="0" eb="2">
      <t>カクニン</t>
    </rPh>
    <rPh sb="2" eb="3">
      <t>ヒョウ</t>
    </rPh>
    <rPh sb="3" eb="5">
      <t>シュツリョク</t>
    </rPh>
    <phoneticPr fontId="2"/>
  </si>
  <si>
    <t>登録誤り確認</t>
    <rPh sb="0" eb="2">
      <t>トウロク</t>
    </rPh>
    <rPh sb="2" eb="3">
      <t>アヤマ</t>
    </rPh>
    <rPh sb="4" eb="6">
      <t>カクニン</t>
    </rPh>
    <phoneticPr fontId="2"/>
  </si>
  <si>
    <t>確認作業</t>
    <rPh sb="0" eb="2">
      <t>カクニン</t>
    </rPh>
    <rPh sb="2" eb="4">
      <t>サギョウ</t>
    </rPh>
    <phoneticPr fontId="2"/>
  </si>
  <si>
    <t>帳票出力・受理一覧出力</t>
    <rPh sb="0" eb="2">
      <t>チョウヒョウ</t>
    </rPh>
    <rPh sb="2" eb="4">
      <t>シュツリョク</t>
    </rPh>
    <rPh sb="5" eb="7">
      <t>ジュリ</t>
    </rPh>
    <rPh sb="7" eb="9">
      <t>イチラン</t>
    </rPh>
    <rPh sb="9" eb="11">
      <t>シュツリョク</t>
    </rPh>
    <phoneticPr fontId="2"/>
  </si>
  <si>
    <t>件数確認</t>
    <rPh sb="0" eb="2">
      <t>ケンスウ</t>
    </rPh>
    <rPh sb="2" eb="4">
      <t>カクニン</t>
    </rPh>
    <phoneticPr fontId="2"/>
  </si>
  <si>
    <t>被保険者証確認</t>
    <rPh sb="0" eb="4">
      <t>ヒホケンシャ</t>
    </rPh>
    <rPh sb="4" eb="5">
      <t>ショウ</t>
    </rPh>
    <rPh sb="5" eb="7">
      <t>カクニン</t>
    </rPh>
    <phoneticPr fontId="2"/>
  </si>
  <si>
    <t>住基異動エラーリストの確認</t>
    <rPh sb="0" eb="2">
      <t>ジュウキ</t>
    </rPh>
    <rPh sb="2" eb="4">
      <t>イドウ</t>
    </rPh>
    <rPh sb="11" eb="13">
      <t>カクニン</t>
    </rPh>
    <phoneticPr fontId="2"/>
  </si>
  <si>
    <t>エラーがないことを確認のうえ、本庁（地域包括支援係）へ書類の引き渡しを行う。</t>
    <rPh sb="9" eb="11">
      <t>カクニン</t>
    </rPh>
    <rPh sb="15" eb="17">
      <t>ホンチョウ</t>
    </rPh>
    <rPh sb="18" eb="22">
      <t>チイキホウカツ</t>
    </rPh>
    <rPh sb="22" eb="24">
      <t>シエン</t>
    </rPh>
    <rPh sb="24" eb="25">
      <t>カカリ</t>
    </rPh>
    <rPh sb="27" eb="29">
      <t>ショルイ</t>
    </rPh>
    <rPh sb="30" eb="31">
      <t>ヒ</t>
    </rPh>
    <rPh sb="32" eb="33">
      <t>ワタ</t>
    </rPh>
    <rPh sb="35" eb="36">
      <t>オコナ</t>
    </rPh>
    <phoneticPr fontId="2"/>
  </si>
  <si>
    <t>認定申請書等の送付</t>
    <rPh sb="0" eb="2">
      <t>ニンテイ</t>
    </rPh>
    <rPh sb="2" eb="4">
      <t>シンセイ</t>
    </rPh>
    <rPh sb="5" eb="6">
      <t>トウ</t>
    </rPh>
    <rPh sb="7" eb="9">
      <t>ソウフ</t>
    </rPh>
    <phoneticPr fontId="2"/>
  </si>
  <si>
    <t>申請区分と申請者（個人（+訪問先市外ケース）or代行事業者）で分別したうえで、個人申請、代行事業者申請それぞれの件数を確認する。</t>
    <phoneticPr fontId="2"/>
  </si>
  <si>
    <t>電子申請受領</t>
    <rPh sb="0" eb="2">
      <t>デンシ</t>
    </rPh>
    <rPh sb="2" eb="4">
      <t>シンセイ</t>
    </rPh>
    <rPh sb="4" eb="6">
      <t>ジュリョウ</t>
    </rPh>
    <phoneticPr fontId="2"/>
  </si>
  <si>
    <t>被保険者証受領</t>
    <rPh sb="0" eb="4">
      <t>ヒホケンシャ</t>
    </rPh>
    <rPh sb="4" eb="5">
      <t>ショウ</t>
    </rPh>
    <rPh sb="5" eb="7">
      <t>ジュリョウ</t>
    </rPh>
    <phoneticPr fontId="2"/>
  </si>
  <si>
    <t>取下書の内容確認</t>
    <rPh sb="0" eb="1">
      <t>トリ</t>
    </rPh>
    <rPh sb="1" eb="2">
      <t>シタ</t>
    </rPh>
    <rPh sb="2" eb="3">
      <t>ショ</t>
    </rPh>
    <phoneticPr fontId="2"/>
  </si>
  <si>
    <t>取下書システム登録</t>
    <rPh sb="0" eb="2">
      <t>トリサ</t>
    </rPh>
    <rPh sb="2" eb="3">
      <t>ショ</t>
    </rPh>
    <rPh sb="7" eb="9">
      <t>トウロク</t>
    </rPh>
    <phoneticPr fontId="2"/>
  </si>
  <si>
    <t>以下の書類を事業者から受領する。
・調査票
・特記事項</t>
    <rPh sb="0" eb="2">
      <t>イカ</t>
    </rPh>
    <rPh sb="3" eb="5">
      <t>ショルイ</t>
    </rPh>
    <rPh sb="6" eb="9">
      <t>ジギョウシャジュリョウ</t>
    </rPh>
    <phoneticPr fontId="2"/>
  </si>
  <si>
    <t>調査票等登録後点検</t>
    <rPh sb="0" eb="3">
      <t>チョウサヒョウ</t>
    </rPh>
    <rPh sb="3" eb="4">
      <t>トウ</t>
    </rPh>
    <rPh sb="4" eb="6">
      <t>トウロク</t>
    </rPh>
    <rPh sb="6" eb="7">
      <t>ゴ</t>
    </rPh>
    <rPh sb="7" eb="9">
      <t>テンケン</t>
    </rPh>
    <phoneticPr fontId="2"/>
  </si>
  <si>
    <t>特定疾病内容点検</t>
    <rPh sb="0" eb="2">
      <t>トクテイ</t>
    </rPh>
    <rPh sb="2" eb="4">
      <t>シッペイ</t>
    </rPh>
    <rPh sb="4" eb="6">
      <t>ナイヨウ</t>
    </rPh>
    <rPh sb="6" eb="8">
      <t>テンケン</t>
    </rPh>
    <phoneticPr fontId="2"/>
  </si>
  <si>
    <t>意見書等登録</t>
    <rPh sb="0" eb="3">
      <t>イケンショ</t>
    </rPh>
    <rPh sb="3" eb="4">
      <t>トウ</t>
    </rPh>
    <rPh sb="4" eb="6">
      <t>トウロク</t>
    </rPh>
    <phoneticPr fontId="2"/>
  </si>
  <si>
    <t>意見書等・請求書送付</t>
    <rPh sb="0" eb="3">
      <t>イケンショ</t>
    </rPh>
    <rPh sb="3" eb="4">
      <t>トウ</t>
    </rPh>
    <rPh sb="5" eb="8">
      <t>セイキュウショ</t>
    </rPh>
    <rPh sb="8" eb="10">
      <t>ソウフ</t>
    </rPh>
    <phoneticPr fontId="2"/>
  </si>
  <si>
    <t>「簡素化未確定対象者一覧」の読み上げ係と入力係を分け、確定入力を行う。
また、適正化班での簡素化該当/非該当の結果に関わらず適正化班でシステムへの確定入力を行う。</t>
    <rPh sb="1" eb="4">
      <t>カンソカ</t>
    </rPh>
    <rPh sb="4" eb="7">
      <t>ミカクテイ</t>
    </rPh>
    <rPh sb="7" eb="9">
      <t>タイショウ</t>
    </rPh>
    <rPh sb="9" eb="10">
      <t>シャ</t>
    </rPh>
    <rPh sb="10" eb="12">
      <t>イチラン</t>
    </rPh>
    <rPh sb="14" eb="15">
      <t>ヨ</t>
    </rPh>
    <rPh sb="16" eb="17">
      <t>ア</t>
    </rPh>
    <rPh sb="18" eb="19">
      <t>カカリ</t>
    </rPh>
    <rPh sb="20" eb="22">
      <t>ニュウリョク</t>
    </rPh>
    <rPh sb="22" eb="23">
      <t>カカリ</t>
    </rPh>
    <rPh sb="24" eb="25">
      <t>ワ</t>
    </rPh>
    <rPh sb="27" eb="29">
      <t>カクテイ</t>
    </rPh>
    <rPh sb="29" eb="31">
      <t>ニュウリョク</t>
    </rPh>
    <rPh sb="32" eb="33">
      <t>オコナ</t>
    </rPh>
    <rPh sb="39" eb="42">
      <t>テキセイカ</t>
    </rPh>
    <rPh sb="42" eb="43">
      <t>ハン</t>
    </rPh>
    <rPh sb="45" eb="48">
      <t>カンソカ</t>
    </rPh>
    <rPh sb="48" eb="50">
      <t>ガイトウ</t>
    </rPh>
    <rPh sb="51" eb="54">
      <t>ヒガイトウ</t>
    </rPh>
    <rPh sb="55" eb="57">
      <t>ケッカ</t>
    </rPh>
    <rPh sb="58" eb="59">
      <t>カカ</t>
    </rPh>
    <rPh sb="62" eb="66">
      <t>テキセイカハン</t>
    </rPh>
    <rPh sb="73" eb="75">
      <t>カクテイ</t>
    </rPh>
    <rPh sb="75" eb="77">
      <t>ニュウリョク</t>
    </rPh>
    <rPh sb="78" eb="79">
      <t>オコナ</t>
    </rPh>
    <phoneticPr fontId="2"/>
  </si>
  <si>
    <t>必ず2名体制で行う</t>
    <rPh sb="0" eb="1">
      <t>カナラ</t>
    </rPh>
    <rPh sb="3" eb="4">
      <t>メイ</t>
    </rPh>
    <rPh sb="4" eb="6">
      <t>タイセイ</t>
    </rPh>
    <rPh sb="7" eb="8">
      <t>オコナ</t>
    </rPh>
    <phoneticPr fontId="2"/>
  </si>
  <si>
    <t>入力班により受理登録された申請書について、入力内容確認票(青紙)にて、申請記載内容に誤りがないかの確認を行う。</t>
    <rPh sb="0" eb="2">
      <t>ニュウリョク</t>
    </rPh>
    <rPh sb="2" eb="3">
      <t>ハン</t>
    </rPh>
    <rPh sb="6" eb="8">
      <t>ジュリ</t>
    </rPh>
    <rPh sb="8" eb="10">
      <t>トウロク</t>
    </rPh>
    <rPh sb="13" eb="16">
      <t>シンセイショ</t>
    </rPh>
    <rPh sb="21" eb="23">
      <t>ニュウリョク</t>
    </rPh>
    <rPh sb="23" eb="25">
      <t>ナイヨウ</t>
    </rPh>
    <rPh sb="25" eb="27">
      <t>カクニン</t>
    </rPh>
    <rPh sb="27" eb="28">
      <t>ヒョウ</t>
    </rPh>
    <rPh sb="29" eb="31">
      <t>アオガミ</t>
    </rPh>
    <rPh sb="35" eb="37">
      <t>シンセイ</t>
    </rPh>
    <rPh sb="37" eb="39">
      <t>キサイ</t>
    </rPh>
    <rPh sb="39" eb="41">
      <t>ナイヨウ</t>
    </rPh>
    <rPh sb="42" eb="43">
      <t>アヤマ</t>
    </rPh>
    <rPh sb="49" eb="51">
      <t>カクニン</t>
    </rPh>
    <rPh sb="52" eb="53">
      <t>オコナ</t>
    </rPh>
    <phoneticPr fontId="2"/>
  </si>
  <si>
    <t>・特記事項から読み取れる場合は問合せ不要
・二次点検分について適正化班で不備が発覚した場合は適正化班で修正を行う。</t>
    <rPh sb="1" eb="3">
      <t>トッキ</t>
    </rPh>
    <rPh sb="3" eb="5">
      <t>ジコウ</t>
    </rPh>
    <rPh sb="7" eb="8">
      <t>ヨ</t>
    </rPh>
    <rPh sb="9" eb="10">
      <t>ト</t>
    </rPh>
    <rPh sb="12" eb="14">
      <t>バアイ</t>
    </rPh>
    <rPh sb="15" eb="17">
      <t>トイアワ</t>
    </rPh>
    <rPh sb="18" eb="20">
      <t>フヨウ</t>
    </rPh>
    <rPh sb="22" eb="24">
      <t>ニジ</t>
    </rPh>
    <rPh sb="24" eb="26">
      <t>テンケン</t>
    </rPh>
    <rPh sb="26" eb="27">
      <t>ブン</t>
    </rPh>
    <phoneticPr fontId="2"/>
  </si>
  <si>
    <t>・使用される文言が適切ではない（差別用語等）や、記載内容では状況が読み取れない場合に、本庁から文言修正を指示。対応としては出し直しが原則であり、センターから調査員に出し直しを依頼。
・不備内容については原本に付箋などでメモする。</t>
    <rPh sb="92" eb="94">
      <t>フビ</t>
    </rPh>
    <rPh sb="94" eb="96">
      <t>ナイヨウ</t>
    </rPh>
    <rPh sb="101" eb="103">
      <t>ゲンポン</t>
    </rPh>
    <rPh sb="104" eb="106">
      <t>フセン</t>
    </rPh>
    <phoneticPr fontId="2"/>
  </si>
  <si>
    <t>資料送付</t>
    <rPh sb="0" eb="2">
      <t>シリョウ</t>
    </rPh>
    <rPh sb="2" eb="4">
      <t>ソウフ</t>
    </rPh>
    <phoneticPr fontId="2"/>
  </si>
  <si>
    <t>庁内メール受領</t>
    <rPh sb="0" eb="2">
      <t>チョウナイ</t>
    </rPh>
    <rPh sb="5" eb="7">
      <t>ジュリョウ</t>
    </rPh>
    <phoneticPr fontId="2"/>
  </si>
  <si>
    <t>2号被保険者の「特定疾病」に関して適正化班にて再度内容確認を行う。</t>
    <rPh sb="1" eb="2">
      <t>ゴウ</t>
    </rPh>
    <rPh sb="2" eb="5">
      <t>ヒホケン</t>
    </rPh>
    <rPh sb="5" eb="6">
      <t>シャ</t>
    </rPh>
    <rPh sb="8" eb="10">
      <t>トクテイ</t>
    </rPh>
    <rPh sb="10" eb="12">
      <t>シッペイ</t>
    </rPh>
    <rPh sb="14" eb="15">
      <t>カン</t>
    </rPh>
    <rPh sb="17" eb="20">
      <t>テキセイカ</t>
    </rPh>
    <rPh sb="20" eb="21">
      <t>ハン</t>
    </rPh>
    <rPh sb="23" eb="25">
      <t>サイド</t>
    </rPh>
    <rPh sb="25" eb="27">
      <t>ナイヨウ</t>
    </rPh>
    <rPh sb="27" eb="29">
      <t>カクニン</t>
    </rPh>
    <rPh sb="30" eb="31">
      <t>オコナ</t>
    </rPh>
    <phoneticPr fontId="2"/>
  </si>
  <si>
    <t>欠席登録</t>
    <rPh sb="0" eb="2">
      <t>ケッセキ</t>
    </rPh>
    <rPh sb="2" eb="4">
      <t>トウロク</t>
    </rPh>
    <phoneticPr fontId="2"/>
  </si>
  <si>
    <t>委員欠席の場合は、区（保健事業・高齢福祉担当）からセンターにFAXで連絡入り、センターにおいて管理システムに欠席登録を行う。</t>
    <rPh sb="0" eb="2">
      <t>イイン</t>
    </rPh>
    <rPh sb="2" eb="4">
      <t>ケッセキ</t>
    </rPh>
    <rPh sb="5" eb="7">
      <t>バアイ</t>
    </rPh>
    <rPh sb="9" eb="10">
      <t>ク</t>
    </rPh>
    <rPh sb="11" eb="15">
      <t>ホケンジギョウ</t>
    </rPh>
    <rPh sb="16" eb="20">
      <t>コウレイフクシ</t>
    </rPh>
    <rPh sb="20" eb="22">
      <t>タントウ</t>
    </rPh>
    <rPh sb="34" eb="36">
      <t>レンラク</t>
    </rPh>
    <rPh sb="36" eb="37">
      <t>ハイ</t>
    </rPh>
    <rPh sb="47" eb="49">
      <t>カンリ</t>
    </rPh>
    <rPh sb="54" eb="58">
      <t>ケッセキトウロク</t>
    </rPh>
    <rPh sb="59" eb="60">
      <t>オコナ</t>
    </rPh>
    <phoneticPr fontId="2"/>
  </si>
  <si>
    <t>特定疾病確認</t>
    <rPh sb="4" eb="6">
      <t>カクニン</t>
    </rPh>
    <phoneticPr fontId="2"/>
  </si>
  <si>
    <t>意見書・調査票突合</t>
    <rPh sb="0" eb="3">
      <t>イケンショ</t>
    </rPh>
    <rPh sb="4" eb="7">
      <t>チョウサヒョウ</t>
    </rPh>
    <rPh sb="7" eb="9">
      <t>トツゴウ</t>
    </rPh>
    <phoneticPr fontId="2"/>
  </si>
  <si>
    <t>自立度乖離チェック</t>
    <rPh sb="0" eb="3">
      <t>ジリツド</t>
    </rPh>
    <rPh sb="3" eb="5">
      <t>カイリ</t>
    </rPh>
    <phoneticPr fontId="2"/>
  </si>
  <si>
    <t>点滴管理突合</t>
    <rPh sb="0" eb="2">
      <t>テンテキ</t>
    </rPh>
    <rPh sb="2" eb="4">
      <t>カンリ</t>
    </rPh>
    <rPh sb="4" eb="6">
      <t>トツゴウ</t>
    </rPh>
    <phoneticPr fontId="2"/>
  </si>
  <si>
    <t>警告コード確認</t>
    <rPh sb="0" eb="2">
      <t>ケイコク</t>
    </rPh>
    <rPh sb="5" eb="7">
      <t>カクニン</t>
    </rPh>
    <phoneticPr fontId="2"/>
  </si>
  <si>
    <t>FAX送信票出力</t>
    <rPh sb="3" eb="5">
      <t>ソウシン</t>
    </rPh>
    <rPh sb="5" eb="6">
      <t>ヒョウ</t>
    </rPh>
    <rPh sb="6" eb="8">
      <t>シュツリョク</t>
    </rPh>
    <phoneticPr fontId="2"/>
  </si>
  <si>
    <t>調査票の該当項目の特記事項を確認し、状況について確認を行う。</t>
    <rPh sb="0" eb="3">
      <t>チョウサヒョウ</t>
    </rPh>
    <rPh sb="4" eb="6">
      <t>ガイトウ</t>
    </rPh>
    <rPh sb="6" eb="8">
      <t>コウモク</t>
    </rPh>
    <rPh sb="9" eb="11">
      <t>トッキ</t>
    </rPh>
    <rPh sb="11" eb="13">
      <t>ジコウ</t>
    </rPh>
    <rPh sb="14" eb="16">
      <t>カクニン</t>
    </rPh>
    <rPh sb="18" eb="20">
      <t>ジョウキョウ</t>
    </rPh>
    <rPh sb="24" eb="26">
      <t>カクニン</t>
    </rPh>
    <rPh sb="27" eb="28">
      <t>オコナ</t>
    </rPh>
    <phoneticPr fontId="2"/>
  </si>
  <si>
    <t>区で作成された審査会調書について確認を行い、記載の表現や意見書開示の同意欄整合性等について確認する。</t>
    <rPh sb="0" eb="1">
      <t>ク</t>
    </rPh>
    <rPh sb="2" eb="4">
      <t>サクセイ</t>
    </rPh>
    <rPh sb="7" eb="12">
      <t>シンサカイチョウショ</t>
    </rPh>
    <rPh sb="16" eb="18">
      <t>カクニン</t>
    </rPh>
    <rPh sb="19" eb="20">
      <t>オコナ</t>
    </rPh>
    <rPh sb="22" eb="24">
      <t>キサイ</t>
    </rPh>
    <rPh sb="25" eb="27">
      <t>ヒョウゲン</t>
    </rPh>
    <rPh sb="28" eb="31">
      <t>イケンショ</t>
    </rPh>
    <rPh sb="31" eb="33">
      <t>カイジ</t>
    </rPh>
    <rPh sb="34" eb="36">
      <t>ドウイ</t>
    </rPh>
    <rPh sb="36" eb="37">
      <t>ラン</t>
    </rPh>
    <rPh sb="37" eb="40">
      <t>セイゴウセイ</t>
    </rPh>
    <rPh sb="40" eb="41">
      <t>トウ</t>
    </rPh>
    <rPh sb="45" eb="47">
      <t>カクニン</t>
    </rPh>
    <phoneticPr fontId="2"/>
  </si>
  <si>
    <t>被保険者証等受け取り</t>
    <rPh sb="0" eb="4">
      <t>ヒホケンシャ</t>
    </rPh>
    <rPh sb="4" eb="5">
      <t>ショウ</t>
    </rPh>
    <rPh sb="5" eb="6">
      <t>トウ</t>
    </rPh>
    <rPh sb="6" eb="7">
      <t>ウ</t>
    </rPh>
    <rPh sb="8" eb="9">
      <t>ト</t>
    </rPh>
    <phoneticPr fontId="2"/>
  </si>
  <si>
    <t>通知書・被保険者証等送付</t>
    <rPh sb="0" eb="3">
      <t>ツウチショ</t>
    </rPh>
    <rPh sb="4" eb="8">
      <t>ヒホケンシャ</t>
    </rPh>
    <rPh sb="8" eb="9">
      <t>ショウ</t>
    </rPh>
    <rPh sb="9" eb="10">
      <t>トウ</t>
    </rPh>
    <rPh sb="10" eb="12">
      <t>ソウフ</t>
    </rPh>
    <phoneticPr fontId="2"/>
  </si>
  <si>
    <t>受領した資料提供申請書等について内容確認を行う。</t>
    <rPh sb="0" eb="2">
      <t>ジュリョウ</t>
    </rPh>
    <rPh sb="4" eb="6">
      <t>シリョウ</t>
    </rPh>
    <rPh sb="6" eb="8">
      <t>テイキョウ</t>
    </rPh>
    <rPh sb="8" eb="11">
      <t>シンセイショ</t>
    </rPh>
    <rPh sb="11" eb="12">
      <t>トウ</t>
    </rPh>
    <rPh sb="16" eb="18">
      <t>ナイヨウ</t>
    </rPh>
    <rPh sb="18" eb="20">
      <t>カクニン</t>
    </rPh>
    <rPh sb="21" eb="22">
      <t>オコナ</t>
    </rPh>
    <phoneticPr fontId="2"/>
  </si>
  <si>
    <t>e-KOBE経由で受領する。</t>
    <rPh sb="6" eb="8">
      <t>ケイユ</t>
    </rPh>
    <rPh sb="9" eb="11">
      <t>ジュリョウ</t>
    </rPh>
    <phoneticPr fontId="2"/>
  </si>
  <si>
    <t>不備が軽微の場合、申請者に電話連絡を行い、不備内容について確認を行う。</t>
    <rPh sb="0" eb="2">
      <t>フビ</t>
    </rPh>
    <rPh sb="3" eb="5">
      <t>ケイビ</t>
    </rPh>
    <rPh sb="6" eb="8">
      <t>バアイ</t>
    </rPh>
    <rPh sb="9" eb="12">
      <t>シンセイシャ</t>
    </rPh>
    <rPh sb="13" eb="15">
      <t>デンワ</t>
    </rPh>
    <rPh sb="15" eb="17">
      <t>レンラク</t>
    </rPh>
    <rPh sb="18" eb="19">
      <t>オコナ</t>
    </rPh>
    <rPh sb="21" eb="25">
      <t>フビナイヨウ</t>
    </rPh>
    <rPh sb="29" eb="31">
      <t>カクニン</t>
    </rPh>
    <rPh sb="32" eb="33">
      <t>オコナ</t>
    </rPh>
    <phoneticPr fontId="2"/>
  </si>
  <si>
    <t>電話連絡にて確認した不備内容の補記を行う。</t>
    <rPh sb="0" eb="2">
      <t>デンワ</t>
    </rPh>
    <rPh sb="2" eb="4">
      <t>レンラク</t>
    </rPh>
    <rPh sb="6" eb="8">
      <t>カクニン</t>
    </rPh>
    <rPh sb="10" eb="12">
      <t>フビ</t>
    </rPh>
    <rPh sb="12" eb="14">
      <t>ナイヨウ</t>
    </rPh>
    <rPh sb="18" eb="19">
      <t>オコナ</t>
    </rPh>
    <phoneticPr fontId="2"/>
  </si>
  <si>
    <t>提供書類出力</t>
    <rPh sb="0" eb="4">
      <t>テイキョウショルイ</t>
    </rPh>
    <rPh sb="4" eb="6">
      <t>シュツリョク</t>
    </rPh>
    <phoneticPr fontId="2"/>
  </si>
  <si>
    <t>事業者から訂正連絡があれば、本庁にて登録内容を修正して請求書を再出力、バーコード読み取りを行う。</t>
    <rPh sb="14" eb="16">
      <t>ホンチョウ</t>
    </rPh>
    <phoneticPr fontId="2"/>
  </si>
  <si>
    <t>資料枚数は2~3枚＋定例の件数リスト</t>
    <phoneticPr fontId="2"/>
  </si>
  <si>
    <t>箱ごとにコードと年月を記載したシールを貼付し、保管文書を管理</t>
    <phoneticPr fontId="2"/>
  </si>
  <si>
    <t>基本的には集荷停止があれば当該期間は発送も停止している。</t>
    <phoneticPr fontId="2"/>
  </si>
  <si>
    <t>保護新規・廃止から通常申請に切り替える際などに専用用紙を使用</t>
    <phoneticPr fontId="2"/>
  </si>
  <si>
    <t>作業期間は半年程度。</t>
    <phoneticPr fontId="2"/>
  </si>
  <si>
    <t>基本CLや届出書の記入漏れの有無を確認し確認後資料をクリップ留めして、全ての資料にデータ印押印を行う。</t>
    <rPh sb="0" eb="2">
      <t>キホン</t>
    </rPh>
    <rPh sb="5" eb="8">
      <t>トドケデショ</t>
    </rPh>
    <rPh sb="17" eb="19">
      <t>カクニン</t>
    </rPh>
    <rPh sb="20" eb="21">
      <t>ニン</t>
    </rPh>
    <rPh sb="21" eb="22">
      <t>ゴ</t>
    </rPh>
    <rPh sb="22" eb="24">
      <t>シリョウ</t>
    </rPh>
    <rPh sb="29" eb="30">
      <t>ト</t>
    </rPh>
    <rPh sb="34" eb="35">
      <t>スベ</t>
    </rPh>
    <rPh sb="37" eb="39">
      <t>シリョウ</t>
    </rPh>
    <rPh sb="43" eb="44">
      <t>イン</t>
    </rPh>
    <rPh sb="44" eb="46">
      <t>オウイン</t>
    </rPh>
    <rPh sb="48" eb="49">
      <t>オコナ</t>
    </rPh>
    <phoneticPr fontId="2"/>
  </si>
  <si>
    <t>調査票督促データ作成</t>
    <rPh sb="0" eb="3">
      <t>チョウサヒョウ</t>
    </rPh>
    <rPh sb="3" eb="5">
      <t>トクソク</t>
    </rPh>
    <rPh sb="8" eb="10">
      <t>サクセイ</t>
    </rPh>
    <phoneticPr fontId="2"/>
  </si>
  <si>
    <t>・適正化班で点検のうえ簡素化の要件該当有無を確認する（更新申請の3割程度が該当）。</t>
    <rPh sb="15" eb="17">
      <t>ヨウケン</t>
    </rPh>
    <rPh sb="22" eb="24">
      <t>カクニン</t>
    </rPh>
    <rPh sb="27" eb="29">
      <t>コウシン</t>
    </rPh>
    <rPh sb="29" eb="31">
      <t>シンセイ</t>
    </rPh>
    <rPh sb="33" eb="34">
      <t>ワリ</t>
    </rPh>
    <rPh sb="34" eb="36">
      <t>テイド</t>
    </rPh>
    <rPh sb="37" eb="39">
      <t>ガイトウ</t>
    </rPh>
    <phoneticPr fontId="2"/>
  </si>
  <si>
    <t>・本庁判断で流会になる場合あり
・審査会が流会となった場合は、流会連絡票を本庁、区、適正化班、資料作成室へ送付</t>
    <rPh sb="1" eb="3">
      <t>ホンチョウ</t>
    </rPh>
    <rPh sb="3" eb="5">
      <t>ハンダン</t>
    </rPh>
    <rPh sb="6" eb="8">
      <t>リュウカイ</t>
    </rPh>
    <rPh sb="11" eb="13">
      <t>バアイ</t>
    </rPh>
    <phoneticPr fontId="2"/>
  </si>
  <si>
    <t>「調査票主治医意見書突合チェックリスト」の確認と区や委員からの問い合わせ事項確認を終えて、時間的な余裕があれば、可能な範囲でそれ以外の内容も確認する。</t>
    <phoneticPr fontId="2"/>
  </si>
  <si>
    <t>情報提供(認定申請時・認定申請後から審査会開催までに申請)</t>
    <rPh sb="0" eb="2">
      <t>ジョウホウ</t>
    </rPh>
    <rPh sb="2" eb="4">
      <t>テイキョウ</t>
    </rPh>
    <rPh sb="5" eb="7">
      <t>ニンテイ</t>
    </rPh>
    <rPh sb="7" eb="10">
      <t>シンセイジ</t>
    </rPh>
    <rPh sb="11" eb="13">
      <t>ニンテイ</t>
    </rPh>
    <rPh sb="13" eb="16">
      <t>シンセイゴ</t>
    </rPh>
    <rPh sb="18" eb="21">
      <t>シンサカイ</t>
    </rPh>
    <rPh sb="21" eb="23">
      <t>カイサイ</t>
    </rPh>
    <rPh sb="26" eb="28">
      <t>シンセイ</t>
    </rPh>
    <phoneticPr fontId="2"/>
  </si>
  <si>
    <t>・本庁担当者が週1回センターに行き、市外分の請求書のダブルチェック(フローNO4)を実施。
・病院のカルテ保管年限の関係から、新規/継続の認識が病院と市で異なるケース、申請時点では入院していたが意見書作成時点では退院しており、施設/在宅の認識が病院と市で異なるケースがあり、その場合は本庁から病院に説明。</t>
    <phoneticPr fontId="2"/>
  </si>
  <si>
    <t>大きい病院等で医事課が請求事務を一括管理している場合や市外事業者は、意見書とは別に送付される場合がある。</t>
    <phoneticPr fontId="2"/>
  </si>
  <si>
    <t>・請求書内容の不備・訂正すべき内容が明確でない場合（医療機関への問い合わせが必要な場合）は本庁で確認のうえが再出力。
・本庁対応の場合あり</t>
    <rPh sb="60" eb="62">
      <t>ホンチョウ</t>
    </rPh>
    <rPh sb="62" eb="64">
      <t>タイオウ</t>
    </rPh>
    <rPh sb="65" eb="67">
      <t>バアイ</t>
    </rPh>
    <phoneticPr fontId="2"/>
  </si>
  <si>
    <t>居宅介護・介護予防サービス計画作成(終了・小規模施設)届出</t>
    <rPh sb="0" eb="2">
      <t>キョタク</t>
    </rPh>
    <rPh sb="2" eb="4">
      <t>カイゴ</t>
    </rPh>
    <rPh sb="5" eb="7">
      <t>カイゴ</t>
    </rPh>
    <rPh sb="7" eb="9">
      <t>ヨボウ</t>
    </rPh>
    <rPh sb="13" eb="15">
      <t>ケイカク</t>
    </rPh>
    <rPh sb="15" eb="17">
      <t>サクセイ</t>
    </rPh>
    <rPh sb="18" eb="20">
      <t>シュウリョウ</t>
    </rPh>
    <rPh sb="21" eb="24">
      <t>ショウキボ</t>
    </rPh>
    <rPh sb="24" eb="26">
      <t>シセツ</t>
    </rPh>
    <rPh sb="27" eb="29">
      <t>トドケデ</t>
    </rPh>
    <phoneticPr fontId="2"/>
  </si>
  <si>
    <t>・月末は国保連合会へ送付するデータに反映させるため、区役所で登録
・実務上、終了届出書は申請の取り下げたい場合に使用されている（例外ケース）。本来的には、在宅で届出を出された方が施設入所となった場合等に提出される（当該ケースでも提出されないことがほとんど）</t>
    <phoneticPr fontId="2"/>
  </si>
  <si>
    <t>被保険者証受け取り</t>
    <rPh sb="0" eb="4">
      <t>ヒホケンシャ</t>
    </rPh>
    <rPh sb="4" eb="5">
      <t>ショウ</t>
    </rPh>
    <rPh sb="5" eb="6">
      <t>ウ</t>
    </rPh>
    <rPh sb="7" eb="8">
      <t>ト</t>
    </rPh>
    <phoneticPr fontId="2"/>
  </si>
  <si>
    <t>被保険者証送付</t>
    <rPh sb="0" eb="4">
      <t>ヒホケンシャ</t>
    </rPh>
    <rPh sb="4" eb="5">
      <t>ショウ</t>
    </rPh>
    <rPh sb="5" eb="7">
      <t>ソウフ</t>
    </rPh>
    <phoneticPr fontId="2"/>
  </si>
  <si>
    <t>機能として不備ありを入力することもできるが、実務上この段階では不備なしだけなので、不備ありを入力することはない</t>
    <phoneticPr fontId="2"/>
  </si>
  <si>
    <t>エラーがあれば再度入力</t>
    <phoneticPr fontId="2"/>
  </si>
  <si>
    <t>毎日終業時点で受理一覧を出力し、件数確認を実施。
また件数不一致の場合は、対象を特定して個別に対応を行う。</t>
    <rPh sb="0" eb="2">
      <t>マイニチ</t>
    </rPh>
    <rPh sb="2" eb="4">
      <t>シュウギョウ</t>
    </rPh>
    <rPh sb="4" eb="6">
      <t>ジテン</t>
    </rPh>
    <rPh sb="7" eb="11">
      <t>ジュリイチラン</t>
    </rPh>
    <rPh sb="12" eb="14">
      <t>シュツリョク</t>
    </rPh>
    <rPh sb="16" eb="18">
      <t>ケンスウ</t>
    </rPh>
    <rPh sb="18" eb="20">
      <t>カクニン</t>
    </rPh>
    <rPh sb="21" eb="23">
      <t>ジッシ</t>
    </rPh>
    <rPh sb="27" eb="29">
      <t>ケンスウ</t>
    </rPh>
    <rPh sb="29" eb="32">
      <t>フイッチ</t>
    </rPh>
    <rPh sb="33" eb="35">
      <t>バアイ</t>
    </rPh>
    <rPh sb="37" eb="39">
      <t>タイショウ</t>
    </rPh>
    <rPh sb="40" eb="42">
      <t>トクテイ</t>
    </rPh>
    <rPh sb="44" eb="46">
      <t>コベツ</t>
    </rPh>
    <rPh sb="47" eb="49">
      <t>タイオウ</t>
    </rPh>
    <rPh sb="50" eb="51">
      <t>オコナ</t>
    </rPh>
    <phoneticPr fontId="2"/>
  </si>
  <si>
    <t>意見書督促データ作成</t>
    <rPh sb="0" eb="3">
      <t>イケンショ</t>
    </rPh>
    <rPh sb="3" eb="5">
      <t>トクソク</t>
    </rPh>
    <rPh sb="8" eb="10">
      <t>サクセイ</t>
    </rPh>
    <phoneticPr fontId="2"/>
  </si>
  <si>
    <t>審査委員へTeamsへの招待の連絡を行う。</t>
    <rPh sb="0" eb="2">
      <t>シンサ</t>
    </rPh>
    <rPh sb="2" eb="4">
      <t>イイン</t>
    </rPh>
    <rPh sb="15" eb="17">
      <t>レンラク</t>
    </rPh>
    <rPh sb="18" eb="19">
      <t>オコナ</t>
    </rPh>
    <phoneticPr fontId="2"/>
  </si>
  <si>
    <t>審査会資料回収用LP送付</t>
    <rPh sb="0" eb="3">
      <t>シンサカイ</t>
    </rPh>
    <rPh sb="3" eb="5">
      <t>シリョウ</t>
    </rPh>
    <rPh sb="5" eb="8">
      <t>カイシュウヨウ</t>
    </rPh>
    <rPh sb="10" eb="12">
      <t>ソウフ</t>
    </rPh>
    <phoneticPr fontId="2"/>
  </si>
  <si>
    <t>審査会資料受領(回収)</t>
    <rPh sb="0" eb="3">
      <t>シンサカイ</t>
    </rPh>
    <rPh sb="3" eb="5">
      <t>シリョウ</t>
    </rPh>
    <rPh sb="5" eb="7">
      <t>ジュリョウ</t>
    </rPh>
    <rPh sb="8" eb="10">
      <t>カイシュウ</t>
    </rPh>
    <phoneticPr fontId="2"/>
  </si>
  <si>
    <t>審査会資料保管</t>
    <rPh sb="0" eb="3">
      <t>シンサカイ</t>
    </rPh>
    <rPh sb="3" eb="5">
      <t>シリョウ</t>
    </rPh>
    <rPh sb="5" eb="7">
      <t>ホカン</t>
    </rPh>
    <phoneticPr fontId="2"/>
  </si>
  <si>
    <t>回収した審査会資料を処分日まで保管する。</t>
    <rPh sb="0" eb="2">
      <t>カイシュウ</t>
    </rPh>
    <rPh sb="4" eb="7">
      <t>シンサカイ</t>
    </rPh>
    <rPh sb="7" eb="9">
      <t>シリョウ</t>
    </rPh>
    <rPh sb="10" eb="12">
      <t>ショブン</t>
    </rPh>
    <rPh sb="12" eb="13">
      <t>ヒ</t>
    </rPh>
    <rPh sb="15" eb="17">
      <t>ホカン</t>
    </rPh>
    <phoneticPr fontId="2"/>
  </si>
  <si>
    <t>機器等に関する問い合わせはヘルプデスクで対応。
取扱い等については認定担当で対応し、機器に関することは業務改善担当で対応。</t>
    <phoneticPr fontId="2"/>
  </si>
  <si>
    <t>入室許可（iPad、その他接続機器は区に配布）等のオンライン審査会開催の事務補助を行う。</t>
    <rPh sb="23" eb="24">
      <t>トウ</t>
    </rPh>
    <rPh sb="30" eb="33">
      <t>シンサカイ</t>
    </rPh>
    <rPh sb="33" eb="35">
      <t>カイサイ</t>
    </rPh>
    <rPh sb="36" eb="40">
      <t>ジムホジョ</t>
    </rPh>
    <rPh sb="41" eb="42">
      <t>オコナ</t>
    </rPh>
    <phoneticPr fontId="2"/>
  </si>
  <si>
    <t>オンライン審査会支援</t>
    <rPh sb="5" eb="8">
      <t>シンサカイ</t>
    </rPh>
    <rPh sb="8" eb="10">
      <t>シエン</t>
    </rPh>
    <phoneticPr fontId="2"/>
  </si>
  <si>
    <t>三井倉庫への発送作業（意見書請求書含む）：梱包・表示、リスト作成</t>
    <phoneticPr fontId="2"/>
  </si>
  <si>
    <t>あんしんすこやかセンターから以下の書類を受領する。
・基本CL
・CM届出書
・被保証（いずれも原本）</t>
    <rPh sb="14" eb="16">
      <t>イカ</t>
    </rPh>
    <rPh sb="17" eb="19">
      <t>ショルイ</t>
    </rPh>
    <rPh sb="20" eb="22">
      <t>ジュリョウ</t>
    </rPh>
    <rPh sb="27" eb="29">
      <t>キホン</t>
    </rPh>
    <rPh sb="35" eb="38">
      <t>トドケデショ</t>
    </rPh>
    <rPh sb="40" eb="43">
      <t>ヒホショウ</t>
    </rPh>
    <rPh sb="48" eb="50">
      <t>ゲンポン</t>
    </rPh>
    <phoneticPr fontId="2"/>
  </si>
  <si>
    <t>不備がある場合にはシステム登録していないため受領を行わない。（当該情報を記録する機能がない）</t>
    <rPh sb="0" eb="2">
      <t>フビ</t>
    </rPh>
    <rPh sb="5" eb="7">
      <t>バアイ</t>
    </rPh>
    <rPh sb="13" eb="15">
      <t>トウロク</t>
    </rPh>
    <rPh sb="22" eb="24">
      <t>ジュリョウ</t>
    </rPh>
    <rPh sb="25" eb="26">
      <t>オコナ</t>
    </rPh>
    <rPh sb="31" eb="33">
      <t>トウガイ</t>
    </rPh>
    <rPh sb="33" eb="35">
      <t>ジョウホウ</t>
    </rPh>
    <rPh sb="36" eb="38">
      <t>キロク</t>
    </rPh>
    <rPh sb="40" eb="42">
      <t>キノウ</t>
    </rPh>
    <phoneticPr fontId="2"/>
  </si>
  <si>
    <t>旨の届出受理日より２ヶ月前の１日以前のサービス開始日の訂正を行う場合(例外遡及)、状況に応じて「理由書」「契約書」「サービス利用票」が必要</t>
    <rPh sb="0" eb="1">
      <t>ムネ</t>
    </rPh>
    <rPh sb="2" eb="4">
      <t>トドケデ</t>
    </rPh>
    <rPh sb="4" eb="7">
      <t>ジュリビ</t>
    </rPh>
    <rPh sb="11" eb="12">
      <t>ゲツ</t>
    </rPh>
    <rPh sb="12" eb="13">
      <t>マエ</t>
    </rPh>
    <rPh sb="15" eb="16">
      <t>ニチ</t>
    </rPh>
    <rPh sb="16" eb="18">
      <t>イゼン</t>
    </rPh>
    <rPh sb="23" eb="26">
      <t>カイシビ</t>
    </rPh>
    <rPh sb="27" eb="29">
      <t>テイセイ</t>
    </rPh>
    <rPh sb="30" eb="31">
      <t>オコナ</t>
    </rPh>
    <rPh sb="32" eb="34">
      <t>バアイ</t>
    </rPh>
    <rPh sb="35" eb="37">
      <t>レイガイ</t>
    </rPh>
    <rPh sb="37" eb="39">
      <t>ソキュウ</t>
    </rPh>
    <rPh sb="41" eb="43">
      <t>ジョウキョウ</t>
    </rPh>
    <rPh sb="44" eb="45">
      <t>オウ</t>
    </rPh>
    <rPh sb="48" eb="51">
      <t>リユウショ</t>
    </rPh>
    <rPh sb="53" eb="56">
      <t>ケイヤクショ</t>
    </rPh>
    <rPh sb="62" eb="64">
      <t>リヨウ</t>
    </rPh>
    <rPh sb="64" eb="65">
      <t>ヒョウ</t>
    </rPh>
    <rPh sb="67" eb="69">
      <t>ヒツヨウ</t>
    </rPh>
    <phoneticPr fontId="2"/>
  </si>
  <si>
    <t>センターへ認定事務センターのメールカーにより本庁へ引き取りを行う。</t>
    <rPh sb="5" eb="7">
      <t>ニンテイ</t>
    </rPh>
    <rPh sb="7" eb="9">
      <t>ジム</t>
    </rPh>
    <rPh sb="22" eb="24">
      <t>ホンチョウ</t>
    </rPh>
    <rPh sb="25" eb="26">
      <t>ヒ</t>
    </rPh>
    <rPh sb="27" eb="28">
      <t>ト</t>
    </rPh>
    <rPh sb="30" eb="31">
      <t>オコナ</t>
    </rPh>
    <phoneticPr fontId="2"/>
  </si>
  <si>
    <t>返却となるケースは少なく、ほとんどは補記対応</t>
    <phoneticPr fontId="2"/>
  </si>
  <si>
    <t>申請者本人へ差戻を行う。</t>
    <rPh sb="0" eb="3">
      <t>シンセイシャ</t>
    </rPh>
    <rPh sb="3" eb="5">
      <t>ホンニン</t>
    </rPh>
    <rPh sb="6" eb="8">
      <t>サシモドシ</t>
    </rPh>
    <rPh sb="9" eb="10">
      <t>オコナ</t>
    </rPh>
    <phoneticPr fontId="2"/>
  </si>
  <si>
    <t>郵送申請分及び窓口申請分のうち郵送交付となる申請書等について以下を受領する。
(本人申請の場合)
・資料提供申請書
・申請者の本人確認書類(本人の住民票住所以外送付の場合、郵送先住所の記載のある本人確認書類)
(事業者申請)
・資料提供申請書
・ケアプラン作成依頼届出書、施設入所届出書サービス提供契約書のいずれか
・従業員証等(名刺不可)
(介護者申請)
・資料提供申請書
・本人の結果通知書または本人の介護保険被保険者証等の介護者であることの確認書類　
・介護者の本人確認書類(本人の住民票上の住所地以外へ郵送の場合、郵送先住所の記載のある本人確認書類)</t>
    <rPh sb="40" eb="42">
      <t>ホンニン</t>
    </rPh>
    <rPh sb="42" eb="44">
      <t>シンセイ</t>
    </rPh>
    <rPh sb="45" eb="47">
      <t>バアイ</t>
    </rPh>
    <rPh sb="50" eb="52">
      <t>シリョウ</t>
    </rPh>
    <rPh sb="52" eb="54">
      <t>テイキョウ</t>
    </rPh>
    <rPh sb="54" eb="57">
      <t>シンセイショ</t>
    </rPh>
    <rPh sb="59" eb="62">
      <t>シンセイシャ</t>
    </rPh>
    <rPh sb="63" eb="65">
      <t>ホンニン</t>
    </rPh>
    <rPh sb="65" eb="69">
      <t>カクニンショルイ</t>
    </rPh>
    <rPh sb="70" eb="72">
      <t>ホンニン</t>
    </rPh>
    <rPh sb="73" eb="76">
      <t>ジュウミンヒョウ</t>
    </rPh>
    <rPh sb="76" eb="78">
      <t>ジュウショ</t>
    </rPh>
    <rPh sb="78" eb="80">
      <t>イガイ</t>
    </rPh>
    <rPh sb="80" eb="82">
      <t>ソウフ</t>
    </rPh>
    <rPh sb="83" eb="85">
      <t>バアイ</t>
    </rPh>
    <rPh sb="86" eb="89">
      <t>ユウソウサキ</t>
    </rPh>
    <rPh sb="89" eb="91">
      <t>ジュウショ</t>
    </rPh>
    <rPh sb="92" eb="94">
      <t>キサイ</t>
    </rPh>
    <rPh sb="97" eb="99">
      <t>ホンニン</t>
    </rPh>
    <rPh sb="99" eb="101">
      <t>カクニン</t>
    </rPh>
    <rPh sb="101" eb="103">
      <t>ショルイ</t>
    </rPh>
    <rPh sb="106" eb="109">
      <t>ジギョウシャ</t>
    </rPh>
    <rPh sb="109" eb="111">
      <t>シンセイ</t>
    </rPh>
    <rPh sb="114" eb="116">
      <t>シリョウ</t>
    </rPh>
    <rPh sb="116" eb="118">
      <t>テイキョウ</t>
    </rPh>
    <rPh sb="118" eb="121">
      <t>シンセイショ</t>
    </rPh>
    <rPh sb="128" eb="130">
      <t>サクセイ</t>
    </rPh>
    <rPh sb="130" eb="132">
      <t>イライ</t>
    </rPh>
    <rPh sb="132" eb="135">
      <t>トドケデショ</t>
    </rPh>
    <rPh sb="136" eb="138">
      <t>シセツ</t>
    </rPh>
    <rPh sb="138" eb="140">
      <t>ニュウショ</t>
    </rPh>
    <rPh sb="140" eb="143">
      <t>トドケデショ</t>
    </rPh>
    <rPh sb="147" eb="149">
      <t>テイキョウ</t>
    </rPh>
    <rPh sb="149" eb="152">
      <t>ケイヤクショ</t>
    </rPh>
    <rPh sb="172" eb="174">
      <t>カイゴ</t>
    </rPh>
    <rPh sb="174" eb="175">
      <t>シャ</t>
    </rPh>
    <rPh sb="175" eb="177">
      <t>シンセイ</t>
    </rPh>
    <rPh sb="180" eb="182">
      <t>シリョウ</t>
    </rPh>
    <rPh sb="182" eb="184">
      <t>テイキョウ</t>
    </rPh>
    <rPh sb="184" eb="187">
      <t>シンセイショ</t>
    </rPh>
    <rPh sb="241" eb="243">
      <t>ホンニン</t>
    </rPh>
    <rPh sb="244" eb="247">
      <t>ジュウミンヒョウ</t>
    </rPh>
    <rPh sb="247" eb="248">
      <t>ジョウ</t>
    </rPh>
    <rPh sb="249" eb="252">
      <t>ジュウショチ</t>
    </rPh>
    <rPh sb="252" eb="254">
      <t>イガイ</t>
    </rPh>
    <rPh sb="255" eb="257">
      <t>ユウソウ</t>
    </rPh>
    <rPh sb="258" eb="260">
      <t>バアイ</t>
    </rPh>
    <rPh sb="261" eb="264">
      <t>ユウソウサキ</t>
    </rPh>
    <rPh sb="264" eb="266">
      <t>ジュウショ</t>
    </rPh>
    <rPh sb="267" eb="269">
      <t>キサイ</t>
    </rPh>
    <rPh sb="272" eb="274">
      <t>ホンニン</t>
    </rPh>
    <rPh sb="274" eb="276">
      <t>カクニン</t>
    </rPh>
    <rPh sb="276" eb="278">
      <t>ショルイ</t>
    </rPh>
    <phoneticPr fontId="2"/>
  </si>
  <si>
    <t>審査会支援システムから以下の帳票を出力する。
・認定調査票
・主治医意見書
・認定等結果情報</t>
    <rPh sb="0" eb="3">
      <t>シンサカイ</t>
    </rPh>
    <rPh sb="3" eb="5">
      <t>シエン</t>
    </rPh>
    <rPh sb="11" eb="13">
      <t>イカ</t>
    </rPh>
    <rPh sb="14" eb="16">
      <t>チョウヒョウ</t>
    </rPh>
    <rPh sb="17" eb="19">
      <t>シュツリョク</t>
    </rPh>
    <rPh sb="24" eb="26">
      <t>ニンテイ</t>
    </rPh>
    <rPh sb="26" eb="29">
      <t>チョウサヒョウ</t>
    </rPh>
    <rPh sb="31" eb="34">
      <t>シュジイ</t>
    </rPh>
    <rPh sb="34" eb="37">
      <t>イケンショ</t>
    </rPh>
    <rPh sb="39" eb="41">
      <t>ニンテイ</t>
    </rPh>
    <rPh sb="41" eb="42">
      <t>トウ</t>
    </rPh>
    <rPh sb="42" eb="44">
      <t>ケッカ</t>
    </rPh>
    <rPh sb="44" eb="46">
      <t>ジョウホウ</t>
    </rPh>
    <phoneticPr fontId="2"/>
  </si>
  <si>
    <t>認定申請時の情報提供は審査会開催後本登録の翌日朝に出力し送付
審査会開催後は情報提供としての対応不可（資料提供として対応）</t>
    <rPh sb="11" eb="14">
      <t>シンサカイ</t>
    </rPh>
    <rPh sb="14" eb="16">
      <t>カイサイ</t>
    </rPh>
    <rPh sb="16" eb="17">
      <t>ゴ</t>
    </rPh>
    <rPh sb="17" eb="20">
      <t>ホントウロク</t>
    </rPh>
    <phoneticPr fontId="2"/>
  </si>
  <si>
    <t>内容確認</t>
    <rPh sb="0" eb="2">
      <t>ナイヨウ</t>
    </rPh>
    <rPh sb="2" eb="4">
      <t>カクニン</t>
    </rPh>
    <phoneticPr fontId="2"/>
  </si>
  <si>
    <t>提供書類送付</t>
    <rPh sb="0" eb="2">
      <t>テイキョウ</t>
    </rPh>
    <rPh sb="2" eb="4">
      <t>ショルイ</t>
    </rPh>
    <rPh sb="4" eb="6">
      <t>ソウフ</t>
    </rPh>
    <phoneticPr fontId="2"/>
  </si>
  <si>
    <t>契約書受領</t>
    <rPh sb="0" eb="3">
      <t>ケイヤクショ</t>
    </rPh>
    <rPh sb="3" eb="5">
      <t>ジュリョウ</t>
    </rPh>
    <phoneticPr fontId="2"/>
  </si>
  <si>
    <t>督促</t>
    <rPh sb="0" eb="2">
      <t>トクソク</t>
    </rPh>
    <phoneticPr fontId="2"/>
  </si>
  <si>
    <t>返送された契約書の内容に変更がないか等不備の確認を行う。</t>
    <rPh sb="0" eb="2">
      <t>ヘンソウ</t>
    </rPh>
    <rPh sb="5" eb="8">
      <t>ケイヤクショ</t>
    </rPh>
    <rPh sb="9" eb="11">
      <t>ナイヨウ</t>
    </rPh>
    <rPh sb="12" eb="14">
      <t>ヘンコウ</t>
    </rPh>
    <rPh sb="18" eb="19">
      <t>トウ</t>
    </rPh>
    <rPh sb="19" eb="21">
      <t>フビ</t>
    </rPh>
    <rPh sb="22" eb="24">
      <t>カクニン</t>
    </rPh>
    <rPh sb="25" eb="26">
      <t>オコナ</t>
    </rPh>
    <phoneticPr fontId="2"/>
  </si>
  <si>
    <t>システム登録(バーコード)</t>
    <rPh sb="4" eb="6">
      <t>トウロク</t>
    </rPh>
    <phoneticPr fontId="2"/>
  </si>
  <si>
    <t>契約書の内容確認の結果、契約書の内容に変更がない場合はバーコード読取で認定管理システムに登録を行う。</t>
    <rPh sb="0" eb="3">
      <t>ケイヤクショ</t>
    </rPh>
    <rPh sb="4" eb="6">
      <t>ナイヨウ</t>
    </rPh>
    <rPh sb="6" eb="8">
      <t>カクニン</t>
    </rPh>
    <rPh sb="9" eb="11">
      <t>ケッカ</t>
    </rPh>
    <rPh sb="12" eb="15">
      <t>ケイヤクショ</t>
    </rPh>
    <rPh sb="16" eb="18">
      <t>ナイヨウ</t>
    </rPh>
    <rPh sb="19" eb="21">
      <t>ヘンコウ</t>
    </rPh>
    <rPh sb="24" eb="26">
      <t>バアイ</t>
    </rPh>
    <rPh sb="32" eb="34">
      <t>ヨミトリ</t>
    </rPh>
    <rPh sb="35" eb="37">
      <t>ニンテイ</t>
    </rPh>
    <rPh sb="37" eb="39">
      <t>カンリ</t>
    </rPh>
    <rPh sb="44" eb="46">
      <t>トウロク</t>
    </rPh>
    <rPh sb="47" eb="48">
      <t>オコナ</t>
    </rPh>
    <phoneticPr fontId="2"/>
  </si>
  <si>
    <t>システム登録手入力</t>
    <rPh sb="4" eb="6">
      <t>トウロク</t>
    </rPh>
    <rPh sb="6" eb="9">
      <t>テニュウリョク</t>
    </rPh>
    <phoneticPr fontId="2"/>
  </si>
  <si>
    <t>マスタ登録</t>
    <rPh sb="3" eb="5">
      <t>トウロク</t>
    </rPh>
    <phoneticPr fontId="2"/>
  </si>
  <si>
    <t>契約書の内容確認の結果、契約書の内容に変更が発生した場合手入力で認定管理システムで変更内容の登録を行う。</t>
    <rPh sb="12" eb="15">
      <t>ケイヤクショ</t>
    </rPh>
    <rPh sb="16" eb="18">
      <t>ナイヨウ</t>
    </rPh>
    <rPh sb="19" eb="21">
      <t>ヘンコウ</t>
    </rPh>
    <rPh sb="22" eb="24">
      <t>ハッセイ</t>
    </rPh>
    <rPh sb="26" eb="28">
      <t>バアイ</t>
    </rPh>
    <rPh sb="28" eb="31">
      <t>テニュウリョク</t>
    </rPh>
    <rPh sb="32" eb="34">
      <t>ニンテイ</t>
    </rPh>
    <rPh sb="34" eb="36">
      <t>カンリ</t>
    </rPh>
    <rPh sb="41" eb="43">
      <t>ヘンコウ</t>
    </rPh>
    <rPh sb="43" eb="45">
      <t>ナイヨウ</t>
    </rPh>
    <rPh sb="46" eb="48">
      <t>トウロク</t>
    </rPh>
    <rPh sb="49" eb="50">
      <t>オコナ</t>
    </rPh>
    <phoneticPr fontId="2"/>
  </si>
  <si>
    <t>市内事業所は必須で行う。</t>
    <rPh sb="0" eb="2">
      <t>シナイ</t>
    </rPh>
    <rPh sb="2" eb="5">
      <t>ジギョウショ</t>
    </rPh>
    <rPh sb="6" eb="8">
      <t>ヒッス</t>
    </rPh>
    <rPh sb="9" eb="10">
      <t>オコナ</t>
    </rPh>
    <phoneticPr fontId="2"/>
  </si>
  <si>
    <t>事業者提供依頼</t>
    <rPh sb="0" eb="3">
      <t>ジギョウシャ</t>
    </rPh>
    <rPh sb="3" eb="5">
      <t>テイキョウ</t>
    </rPh>
    <rPh sb="5" eb="7">
      <t>イライ</t>
    </rPh>
    <phoneticPr fontId="2"/>
  </si>
  <si>
    <t>未契約の調査事業所に対し、事業所の基本情報の記載をFAXにて依頼する。</t>
    <rPh sb="0" eb="3">
      <t>ミケイヤク</t>
    </rPh>
    <rPh sb="4" eb="9">
      <t>チョウサジギョウショ</t>
    </rPh>
    <rPh sb="10" eb="11">
      <t>タイ</t>
    </rPh>
    <rPh sb="13" eb="16">
      <t>ジギョウショ</t>
    </rPh>
    <rPh sb="17" eb="21">
      <t>キホンジョウホウ</t>
    </rPh>
    <rPh sb="22" eb="24">
      <t>キサイ</t>
    </rPh>
    <rPh sb="30" eb="32">
      <t>イライ</t>
    </rPh>
    <phoneticPr fontId="2"/>
  </si>
  <si>
    <t>事業者情報受領</t>
    <rPh sb="0" eb="3">
      <t>ジギョウシャ</t>
    </rPh>
    <rPh sb="3" eb="5">
      <t>ジョウホウ</t>
    </rPh>
    <rPh sb="5" eb="7">
      <t>ジュリョウ</t>
    </rPh>
    <phoneticPr fontId="2"/>
  </si>
  <si>
    <t>事業者からの基本情報についてのFAXで回答されるため、受領する</t>
    <rPh sb="0" eb="3">
      <t>ジギョウシャ</t>
    </rPh>
    <rPh sb="6" eb="10">
      <t>キホンジョウホウ</t>
    </rPh>
    <rPh sb="19" eb="21">
      <t>カイトウ</t>
    </rPh>
    <rPh sb="27" eb="29">
      <t>ジュリョウ</t>
    </rPh>
    <phoneticPr fontId="2"/>
  </si>
  <si>
    <t>契約書類セット準備</t>
    <rPh sb="0" eb="2">
      <t>ケイヤク</t>
    </rPh>
    <rPh sb="2" eb="4">
      <t>ショルイ</t>
    </rPh>
    <rPh sb="7" eb="9">
      <t>ジュンビ</t>
    </rPh>
    <phoneticPr fontId="2"/>
  </si>
  <si>
    <t>必要な契約書類(白紙)を準備する。</t>
    <rPh sb="0" eb="2">
      <t>ヒツヨウ</t>
    </rPh>
    <rPh sb="3" eb="5">
      <t>ケイヤク</t>
    </rPh>
    <rPh sb="5" eb="7">
      <t>ショルイ</t>
    </rPh>
    <rPh sb="8" eb="10">
      <t>ハクシ</t>
    </rPh>
    <rPh sb="12" eb="14">
      <t>ジュンビ</t>
    </rPh>
    <phoneticPr fontId="2"/>
  </si>
  <si>
    <t>月30部ほど使用する。適宜印刷し補充を行う。</t>
    <rPh sb="0" eb="1">
      <t>ツキ</t>
    </rPh>
    <rPh sb="3" eb="4">
      <t>ブ</t>
    </rPh>
    <rPh sb="6" eb="8">
      <t>シヨウ</t>
    </rPh>
    <rPh sb="11" eb="13">
      <t>テキギ</t>
    </rPh>
    <rPh sb="13" eb="15">
      <t>インサツ</t>
    </rPh>
    <rPh sb="16" eb="18">
      <t>ホジュウ</t>
    </rPh>
    <rPh sb="19" eb="20">
      <t>オコナ</t>
    </rPh>
    <phoneticPr fontId="2"/>
  </si>
  <si>
    <t>契約書記入</t>
    <rPh sb="0" eb="3">
      <t>ケイヤクショ</t>
    </rPh>
    <rPh sb="3" eb="5">
      <t>キニュウ</t>
    </rPh>
    <phoneticPr fontId="2"/>
  </si>
  <si>
    <t>契約書類送付</t>
    <rPh sb="0" eb="4">
      <t>ケイヤクショルイ</t>
    </rPh>
    <rPh sb="4" eb="6">
      <t>ソウフ</t>
    </rPh>
    <phoneticPr fontId="2"/>
  </si>
  <si>
    <t>契約情報本登録</t>
    <rPh sb="0" eb="4">
      <t>ケイヤクジョウホウ</t>
    </rPh>
    <rPh sb="4" eb="7">
      <t>ホントウロク</t>
    </rPh>
    <phoneticPr fontId="2"/>
  </si>
  <si>
    <t>調査事業所より契約書を受領する。</t>
    <rPh sb="0" eb="5">
      <t>チョウサジギョウショ</t>
    </rPh>
    <rPh sb="7" eb="10">
      <t>ケイヤクショ</t>
    </rPh>
    <rPh sb="11" eb="13">
      <t>ジュリョウ</t>
    </rPh>
    <phoneticPr fontId="2"/>
  </si>
  <si>
    <t>返送された契約書について押印等の不備がないか内容確認を行う。</t>
    <rPh sb="0" eb="2">
      <t>ヘンソウ</t>
    </rPh>
    <rPh sb="5" eb="8">
      <t>ケイヤクショ</t>
    </rPh>
    <rPh sb="12" eb="14">
      <t>オウイン</t>
    </rPh>
    <rPh sb="14" eb="15">
      <t>トウ</t>
    </rPh>
    <rPh sb="16" eb="18">
      <t>フビ</t>
    </rPh>
    <rPh sb="22" eb="24">
      <t>ナイヨウ</t>
    </rPh>
    <rPh sb="24" eb="26">
      <t>カクニン</t>
    </rPh>
    <rPh sb="27" eb="28">
      <t>オコナ</t>
    </rPh>
    <phoneticPr fontId="2"/>
  </si>
  <si>
    <t>事業所から回答のあった基本情報について認定管理システムで登録を行いステータスを「仮契約」にし、契約番号を取得する。</t>
    <rPh sb="0" eb="2">
      <t>ジギョウ</t>
    </rPh>
    <rPh sb="2" eb="3">
      <t>ショ</t>
    </rPh>
    <rPh sb="5" eb="7">
      <t>カイトウ</t>
    </rPh>
    <rPh sb="11" eb="15">
      <t>キホンジョウホウ</t>
    </rPh>
    <rPh sb="19" eb="21">
      <t>ニンテイ</t>
    </rPh>
    <rPh sb="21" eb="23">
      <t>カンリ</t>
    </rPh>
    <rPh sb="28" eb="30">
      <t>トウロク</t>
    </rPh>
    <rPh sb="31" eb="32">
      <t>オコナ</t>
    </rPh>
    <rPh sb="40" eb="43">
      <t>カリケイヤク</t>
    </rPh>
    <rPh sb="47" eb="51">
      <t>ケイヤクバンゴウ</t>
    </rPh>
    <rPh sb="52" eb="54">
      <t>シュトク</t>
    </rPh>
    <phoneticPr fontId="2"/>
  </si>
  <si>
    <t>随時契約が必要となるのは以下の施設。
市内：年度途中に新規開設された施設
市外：調査依頼案件が生じた事業者のうち、年度当初に契約していない事業者</t>
    <phoneticPr fontId="2"/>
  </si>
  <si>
    <t>e-KOBE経由で電子申請を受領する。</t>
    <rPh sb="6" eb="8">
      <t>ケイユ</t>
    </rPh>
    <rPh sb="9" eb="11">
      <t>デンシ</t>
    </rPh>
    <rPh sb="11" eb="13">
      <t>シンセイ</t>
    </rPh>
    <rPh sb="14" eb="16">
      <t>ジュリョウ</t>
    </rPh>
    <phoneticPr fontId="2"/>
  </si>
  <si>
    <t>取下書受理登録後に調査票・意見書の提出があった場合、管理権限者にて受理登録を行う。</t>
    <rPh sb="0" eb="2">
      <t>トリサ</t>
    </rPh>
    <rPh sb="2" eb="3">
      <t>ショ</t>
    </rPh>
    <rPh sb="3" eb="7">
      <t>ジュリトウロク</t>
    </rPh>
    <rPh sb="7" eb="8">
      <t>ゴ</t>
    </rPh>
    <rPh sb="9" eb="12">
      <t>チョウサヒョウ</t>
    </rPh>
    <rPh sb="13" eb="16">
      <t>イケンショ</t>
    </rPh>
    <rPh sb="17" eb="19">
      <t>テイシュツ</t>
    </rPh>
    <rPh sb="23" eb="25">
      <t>バアイ</t>
    </rPh>
    <rPh sb="26" eb="28">
      <t>カンリ</t>
    </rPh>
    <rPh sb="28" eb="31">
      <t>ケンゲンシャ</t>
    </rPh>
    <rPh sb="33" eb="37">
      <t>ジュリトウロク</t>
    </rPh>
    <rPh sb="38" eb="39">
      <t>オコナ</t>
    </rPh>
    <phoneticPr fontId="2"/>
  </si>
  <si>
    <t>差戻について認定管理システムに登録を行う。</t>
    <rPh sb="0" eb="2">
      <t>サシモドシ</t>
    </rPh>
    <rPh sb="6" eb="8">
      <t>ニンテイ</t>
    </rPh>
    <rPh sb="8" eb="10">
      <t>カンリ</t>
    </rPh>
    <rPh sb="15" eb="17">
      <t>トウロク</t>
    </rPh>
    <rPh sb="18" eb="19">
      <t>オコナ</t>
    </rPh>
    <phoneticPr fontId="2"/>
  </si>
  <si>
    <t>不備の指摘に対する調査員からの回答内容を入力し、「チェックメモ」として区（審査会事務局）へ情報提供する。（チェックメモは区において出力）</t>
    <phoneticPr fontId="2"/>
  </si>
  <si>
    <t>差戻の旨を認定管理システムに登録を行う。</t>
    <rPh sb="0" eb="2">
      <t>サシモドシ</t>
    </rPh>
    <rPh sb="3" eb="4">
      <t>ムネ</t>
    </rPh>
    <rPh sb="5" eb="7">
      <t>ニンテイ</t>
    </rPh>
    <rPh sb="7" eb="9">
      <t>カンリ</t>
    </rPh>
    <rPh sb="14" eb="16">
      <t>トウロク</t>
    </rPh>
    <rPh sb="17" eb="18">
      <t>オコナ</t>
    </rPh>
    <phoneticPr fontId="2"/>
  </si>
  <si>
    <t>エラーがあれば本庁において個別対応。</t>
    <phoneticPr fontId="2"/>
  </si>
  <si>
    <t>突合確認で発生した問合せ内容について認定管理システムからFAX送信票の出力を行う。</t>
    <rPh sb="0" eb="2">
      <t>トツゴウ</t>
    </rPh>
    <rPh sb="2" eb="4">
      <t>カクニン</t>
    </rPh>
    <rPh sb="5" eb="7">
      <t>ハッセイ</t>
    </rPh>
    <rPh sb="9" eb="11">
      <t>トイアワ</t>
    </rPh>
    <rPh sb="12" eb="14">
      <t>ナイヨウ</t>
    </rPh>
    <rPh sb="18" eb="20">
      <t>ニンテイ</t>
    </rPh>
    <rPh sb="20" eb="22">
      <t>カンリ</t>
    </rPh>
    <rPh sb="31" eb="33">
      <t>ソウシン</t>
    </rPh>
    <rPh sb="33" eb="34">
      <t>ヒョウ</t>
    </rPh>
    <rPh sb="35" eb="37">
      <t>シュツリョク</t>
    </rPh>
    <rPh sb="38" eb="39">
      <t>オコナ</t>
    </rPh>
    <phoneticPr fontId="2"/>
  </si>
  <si>
    <t>適正化班での突合作業及び区または委員から連絡のあった調査票及び意見書に記載された内容で疑義が解消できない場合は、認定管理システムに問合せ内容の登録を行う。</t>
    <rPh sb="0" eb="4">
      <t>テキセイカハン</t>
    </rPh>
    <rPh sb="6" eb="8">
      <t>トツゴウ</t>
    </rPh>
    <rPh sb="8" eb="10">
      <t>サギョウ</t>
    </rPh>
    <rPh sb="10" eb="11">
      <t>オヨ</t>
    </rPh>
    <rPh sb="12" eb="13">
      <t>ク</t>
    </rPh>
    <rPh sb="16" eb="18">
      <t>イイン</t>
    </rPh>
    <rPh sb="20" eb="22">
      <t>レンラク</t>
    </rPh>
    <rPh sb="26" eb="29">
      <t>チョウサヒョウ</t>
    </rPh>
    <rPh sb="56" eb="58">
      <t>ニンテイ</t>
    </rPh>
    <rPh sb="58" eb="60">
      <t>カンリ</t>
    </rPh>
    <rPh sb="68" eb="70">
      <t>ナイヨウ</t>
    </rPh>
    <rPh sb="71" eb="73">
      <t>トウロク</t>
    </rPh>
    <phoneticPr fontId="2"/>
  </si>
  <si>
    <t>総合事業システムから以下の帳票を出力する。
・受理一覧</t>
    <rPh sb="0" eb="2">
      <t>ソウゴウ</t>
    </rPh>
    <rPh sb="2" eb="4">
      <t>ジギョウ</t>
    </rPh>
    <rPh sb="10" eb="12">
      <t>イカ</t>
    </rPh>
    <rPh sb="13" eb="15">
      <t>チョウヒョウ</t>
    </rPh>
    <rPh sb="16" eb="18">
      <t>シュツリョク</t>
    </rPh>
    <rPh sb="23" eb="25">
      <t>ジュリ</t>
    </rPh>
    <rPh sb="25" eb="27">
      <t>イチラン</t>
    </rPh>
    <phoneticPr fontId="2"/>
  </si>
  <si>
    <t>総合事業システムから出力した受理一覧を使用し、当日受理登録を行った件数と合致するか確認を行う。</t>
    <rPh sb="0" eb="4">
      <t>ソウゴウジギョウ</t>
    </rPh>
    <rPh sb="10" eb="12">
      <t>シュツリョク</t>
    </rPh>
    <rPh sb="14" eb="18">
      <t>ジュリイチラン</t>
    </rPh>
    <rPh sb="19" eb="21">
      <t>シヨウ</t>
    </rPh>
    <rPh sb="23" eb="25">
      <t>トウジツ</t>
    </rPh>
    <rPh sb="25" eb="29">
      <t>ジュリトウロク</t>
    </rPh>
    <rPh sb="30" eb="31">
      <t>オコナ</t>
    </rPh>
    <rPh sb="33" eb="35">
      <t>ケンスウ</t>
    </rPh>
    <rPh sb="36" eb="38">
      <t>ガッチ</t>
    </rPh>
    <rPh sb="41" eb="43">
      <t>カクニン</t>
    </rPh>
    <rPh sb="44" eb="45">
      <t>オコナ</t>
    </rPh>
    <phoneticPr fontId="2"/>
  </si>
  <si>
    <t>総合事業システムから出力した被保険者証一覧を使用し、出力した被保険者証の数と合致するか確認を行う</t>
    <rPh sb="0" eb="4">
      <t>ソウゴウジギョウ</t>
    </rPh>
    <rPh sb="10" eb="12">
      <t>シュツリョク</t>
    </rPh>
    <rPh sb="14" eb="18">
      <t>ヒホケンシャ</t>
    </rPh>
    <rPh sb="18" eb="19">
      <t>ショウ</t>
    </rPh>
    <rPh sb="19" eb="21">
      <t>イチラン</t>
    </rPh>
    <rPh sb="22" eb="24">
      <t>シヨウ</t>
    </rPh>
    <rPh sb="26" eb="28">
      <t>シュツリョク</t>
    </rPh>
    <rPh sb="30" eb="34">
      <t>ヒホケンシャ</t>
    </rPh>
    <rPh sb="34" eb="35">
      <t>ショウ</t>
    </rPh>
    <rPh sb="36" eb="37">
      <t>カズ</t>
    </rPh>
    <rPh sb="38" eb="40">
      <t>ガッチ</t>
    </rPh>
    <rPh sb="43" eb="45">
      <t>カクニン</t>
    </rPh>
    <rPh sb="46" eb="47">
      <t>オコナ</t>
    </rPh>
    <phoneticPr fontId="2"/>
  </si>
  <si>
    <t>あらかじめ発注の目安となる在庫数が本庁により設定されているため、当該在庫数となれば、センターから本庁へ連絡を行う。
また、認定事務センターでのみ使用する備品に関しては、委託事業者で調達を行う。
物品例：開封機、サーキュレーター、空気清浄機など（圧着機など市でも使用するものは、引き続き市で準備）</t>
    <rPh sb="5" eb="7">
      <t>ハッチュウ</t>
    </rPh>
    <rPh sb="8" eb="10">
      <t>メヤス</t>
    </rPh>
    <rPh sb="13" eb="15">
      <t>ザイコ</t>
    </rPh>
    <rPh sb="15" eb="16">
      <t>スウ</t>
    </rPh>
    <rPh sb="17" eb="19">
      <t>ホンチョウ</t>
    </rPh>
    <rPh sb="22" eb="24">
      <t>セッテイ</t>
    </rPh>
    <rPh sb="32" eb="34">
      <t>トウガイ</t>
    </rPh>
    <rPh sb="34" eb="36">
      <t>ザイコ</t>
    </rPh>
    <rPh sb="36" eb="37">
      <t>スウ</t>
    </rPh>
    <rPh sb="48" eb="50">
      <t>ホンチョウ</t>
    </rPh>
    <rPh sb="51" eb="53">
      <t>レンラク</t>
    </rPh>
    <rPh sb="54" eb="55">
      <t>オコナ</t>
    </rPh>
    <rPh sb="61" eb="65">
      <t>ニンテイジム</t>
    </rPh>
    <rPh sb="72" eb="74">
      <t>シヨウ</t>
    </rPh>
    <rPh sb="76" eb="78">
      <t>ビヒン</t>
    </rPh>
    <rPh sb="79" eb="80">
      <t>カン</t>
    </rPh>
    <rPh sb="84" eb="89">
      <t>イタクジギョウシャ</t>
    </rPh>
    <rPh sb="90" eb="92">
      <t>チョウタツ</t>
    </rPh>
    <rPh sb="93" eb="94">
      <t>オコナ</t>
    </rPh>
    <phoneticPr fontId="2"/>
  </si>
  <si>
    <t xml:space="preserve">・封筒等の発注は本庁で実施
</t>
    <rPh sb="1" eb="3">
      <t>フウトウ</t>
    </rPh>
    <rPh sb="3" eb="4">
      <t>トウ</t>
    </rPh>
    <phoneticPr fontId="2"/>
  </si>
  <si>
    <t>オンラインで申請された内容とは別に被保険者証(または資格者証)が郵送されるため受領する。</t>
    <rPh sb="6" eb="8">
      <t>シンセイ</t>
    </rPh>
    <rPh sb="11" eb="13">
      <t>ナイヨウ</t>
    </rPh>
    <rPh sb="15" eb="16">
      <t>ベツ</t>
    </rPh>
    <rPh sb="17" eb="21">
      <t>ヒホケンシャ</t>
    </rPh>
    <rPh sb="21" eb="22">
      <t>ショウ</t>
    </rPh>
    <rPh sb="26" eb="30">
      <t>シカクシャショウ</t>
    </rPh>
    <rPh sb="32" eb="34">
      <t>ユウソウ</t>
    </rPh>
    <rPh sb="39" eb="41">
      <t>ジュリョウ</t>
    </rPh>
    <phoneticPr fontId="2"/>
  </si>
  <si>
    <t>簡素化担当者が前日に分別確認を行い「簡素化」候補となった案件について認定管理システムで認定審査会の割付を行う。</t>
    <rPh sb="0" eb="3">
      <t>カンソカ</t>
    </rPh>
    <rPh sb="3" eb="6">
      <t>タントウシャ</t>
    </rPh>
    <rPh sb="7" eb="9">
      <t>ゼンジツ</t>
    </rPh>
    <rPh sb="10" eb="12">
      <t>フンベツ</t>
    </rPh>
    <rPh sb="12" eb="14">
      <t>カクニン</t>
    </rPh>
    <rPh sb="15" eb="16">
      <t>オコナ</t>
    </rPh>
    <rPh sb="18" eb="21">
      <t>カンソカ</t>
    </rPh>
    <rPh sb="22" eb="24">
      <t>コウホ</t>
    </rPh>
    <rPh sb="28" eb="30">
      <t>アンケン</t>
    </rPh>
    <rPh sb="34" eb="36">
      <t>ニンテイ</t>
    </rPh>
    <rPh sb="36" eb="38">
      <t>カンリ</t>
    </rPh>
    <rPh sb="43" eb="45">
      <t>ニンテイ</t>
    </rPh>
    <rPh sb="45" eb="48">
      <t>シンサカイ</t>
    </rPh>
    <rPh sb="49" eb="51">
      <t>ワリツケ</t>
    </rPh>
    <rPh sb="52" eb="53">
      <t>オコナ</t>
    </rPh>
    <phoneticPr fontId="2"/>
  </si>
  <si>
    <t xml:space="preserve">集荷対応を行う。
※緊急時や台風時など、郵便局の集荷対応が停止する際に、必要があれば郵便局へ送付物を持ち込む（例外的な対応）。
</t>
    <rPh sb="0" eb="4">
      <t>シュウカタイオウ</t>
    </rPh>
    <rPh sb="5" eb="6">
      <t>オコナ</t>
    </rPh>
    <rPh sb="10" eb="13">
      <t>キンキュウジ</t>
    </rPh>
    <rPh sb="14" eb="16">
      <t>タイフウ</t>
    </rPh>
    <rPh sb="16" eb="17">
      <t>ジ</t>
    </rPh>
    <rPh sb="20" eb="23">
      <t>ユウビンキョク</t>
    </rPh>
    <rPh sb="24" eb="26">
      <t>シュウカ</t>
    </rPh>
    <rPh sb="26" eb="28">
      <t>タイオウ</t>
    </rPh>
    <rPh sb="29" eb="31">
      <t>テイシ</t>
    </rPh>
    <rPh sb="33" eb="34">
      <t>サイ</t>
    </rPh>
    <rPh sb="36" eb="38">
      <t>ヒツヨウ</t>
    </rPh>
    <rPh sb="42" eb="45">
      <t>ユウビンキョク</t>
    </rPh>
    <rPh sb="46" eb="48">
      <t>ソウフ</t>
    </rPh>
    <rPh sb="48" eb="49">
      <t>ブツ</t>
    </rPh>
    <rPh sb="50" eb="51">
      <t>モ</t>
    </rPh>
    <rPh sb="52" eb="53">
      <t>コ</t>
    </rPh>
    <rPh sb="55" eb="58">
      <t>レイガイテキ</t>
    </rPh>
    <rPh sb="59" eb="61">
      <t>タイオウ</t>
    </rPh>
    <phoneticPr fontId="2"/>
  </si>
  <si>
    <t>内容確認の結果、調査員名・不適切文言・別人の情報等に関する不備の場合差戻対応になるため、不備がある状態の調査票をコピーし、返却する旨の電話連絡を行い、不備解消の確認書類として保管する。</t>
    <rPh sb="0" eb="2">
      <t>ナイヨウ</t>
    </rPh>
    <rPh sb="2" eb="4">
      <t>カクニン</t>
    </rPh>
    <rPh sb="5" eb="7">
      <t>ケッカ</t>
    </rPh>
    <rPh sb="8" eb="9">
      <t>サ</t>
    </rPh>
    <rPh sb="9" eb="10">
      <t>イン</t>
    </rPh>
    <rPh sb="10" eb="11">
      <t>メイ</t>
    </rPh>
    <rPh sb="12" eb="15">
      <t>フテキセツ</t>
    </rPh>
    <rPh sb="15" eb="17">
      <t>モンゴン</t>
    </rPh>
    <rPh sb="18" eb="19">
      <t>ベツ</t>
    </rPh>
    <rPh sb="19" eb="20">
      <t>ジン</t>
    </rPh>
    <rPh sb="21" eb="23">
      <t>ジョウホウ</t>
    </rPh>
    <rPh sb="23" eb="24">
      <t>トウ</t>
    </rPh>
    <rPh sb="25" eb="26">
      <t>カン</t>
    </rPh>
    <rPh sb="28" eb="30">
      <t>フビ</t>
    </rPh>
    <rPh sb="31" eb="33">
      <t>バアイ</t>
    </rPh>
    <rPh sb="33" eb="35">
      <t>サシモドシ</t>
    </rPh>
    <rPh sb="35" eb="37">
      <t>タイオウ</t>
    </rPh>
    <rPh sb="43" eb="45">
      <t>フビ</t>
    </rPh>
    <rPh sb="48" eb="50">
      <t>ジョウタイ</t>
    </rPh>
    <rPh sb="51" eb="54">
      <t>チョウサヒョウ</t>
    </rPh>
    <rPh sb="61" eb="63">
      <t>ヘンキャク</t>
    </rPh>
    <rPh sb="65" eb="66">
      <t>ムネ</t>
    </rPh>
    <rPh sb="67" eb="69">
      <t>デンワ</t>
    </rPh>
    <rPh sb="69" eb="71">
      <t>レンラク</t>
    </rPh>
    <rPh sb="72" eb="73">
      <t>オコナ</t>
    </rPh>
    <rPh sb="75" eb="77">
      <t>フビ</t>
    </rPh>
    <rPh sb="76" eb="78">
      <t>カイショウ</t>
    </rPh>
    <rPh sb="79" eb="81">
      <t>カクニン</t>
    </rPh>
    <rPh sb="81" eb="83">
      <t>ショルイ</t>
    </rPh>
    <rPh sb="86" eb="88">
      <t>ホカン</t>
    </rPh>
    <phoneticPr fontId="2"/>
  </si>
  <si>
    <t>事務班から受領した2号被保険者分について、生活機能低下の直接の原因が特定疾病に起因しているか、特定疾病名の記載有無及び特定疾病名が診断基準に該当していると判断できる記載があるかの確認を行う。</t>
    <rPh sb="0" eb="3">
      <t>ジムハン</t>
    </rPh>
    <rPh sb="5" eb="7">
      <t>ジュリョウ</t>
    </rPh>
    <rPh sb="10" eb="11">
      <t>ゴウ</t>
    </rPh>
    <rPh sb="11" eb="15">
      <t>ヒホケンシャ</t>
    </rPh>
    <rPh sb="15" eb="16">
      <t>ブン</t>
    </rPh>
    <rPh sb="21" eb="23">
      <t>セイカツ</t>
    </rPh>
    <rPh sb="23" eb="25">
      <t>キノウ</t>
    </rPh>
    <rPh sb="25" eb="27">
      <t>テイカ</t>
    </rPh>
    <rPh sb="28" eb="30">
      <t>チョクセツ</t>
    </rPh>
    <rPh sb="31" eb="33">
      <t>ゲンイン</t>
    </rPh>
    <rPh sb="34" eb="38">
      <t>トクテイシッペイ</t>
    </rPh>
    <rPh sb="39" eb="41">
      <t>キイン</t>
    </rPh>
    <rPh sb="47" eb="49">
      <t>トクテイ</t>
    </rPh>
    <rPh sb="49" eb="51">
      <t>シッペイ</t>
    </rPh>
    <rPh sb="51" eb="52">
      <t>メイ</t>
    </rPh>
    <rPh sb="53" eb="55">
      <t>キサイ</t>
    </rPh>
    <rPh sb="55" eb="57">
      <t>ウム</t>
    </rPh>
    <rPh sb="57" eb="58">
      <t>オヨ</t>
    </rPh>
    <rPh sb="59" eb="61">
      <t>トクテイ</t>
    </rPh>
    <rPh sb="61" eb="63">
      <t>シッペイ</t>
    </rPh>
    <rPh sb="63" eb="64">
      <t>メイ</t>
    </rPh>
    <rPh sb="65" eb="67">
      <t>シンダン</t>
    </rPh>
    <rPh sb="67" eb="69">
      <t>キジュン</t>
    </rPh>
    <rPh sb="70" eb="72">
      <t>ガイトウ</t>
    </rPh>
    <rPh sb="77" eb="79">
      <t>ハンダン</t>
    </rPh>
    <rPh sb="82" eb="84">
      <t>キサイ</t>
    </rPh>
    <rPh sb="89" eb="91">
      <t>カクニン</t>
    </rPh>
    <rPh sb="92" eb="93">
      <t>オコナ</t>
    </rPh>
    <phoneticPr fontId="2"/>
  </si>
  <si>
    <t>送付票に区ごとに附番した番号を記入し、審査会資料、参考資料、チェックリスト、通常案件メモ、再判定メモ、審査保留連絡票をあわせて１セットに整理を行う。</t>
    <rPh sb="0" eb="3">
      <t>ソウフヒョウ</t>
    </rPh>
    <rPh sb="4" eb="5">
      <t>ク</t>
    </rPh>
    <rPh sb="8" eb="10">
      <t>フバン</t>
    </rPh>
    <rPh sb="12" eb="14">
      <t>バンゴウ</t>
    </rPh>
    <rPh sb="15" eb="17">
      <t>キニュウ</t>
    </rPh>
    <rPh sb="19" eb="22">
      <t>シンサカイ</t>
    </rPh>
    <rPh sb="22" eb="24">
      <t>シリョウ</t>
    </rPh>
    <rPh sb="25" eb="29">
      <t>サンコウシリョウ</t>
    </rPh>
    <rPh sb="38" eb="42">
      <t>ツウジョウアンケン</t>
    </rPh>
    <rPh sb="45" eb="48">
      <t>サイハンテイ</t>
    </rPh>
    <rPh sb="51" eb="53">
      <t>シンサ</t>
    </rPh>
    <rPh sb="53" eb="55">
      <t>ホリュウ</t>
    </rPh>
    <rPh sb="55" eb="58">
      <t>レンラクヒョウ</t>
    </rPh>
    <rPh sb="68" eb="70">
      <t>セイリ</t>
    </rPh>
    <rPh sb="71" eb="72">
      <t>オコナ</t>
    </rPh>
    <phoneticPr fontId="2"/>
  </si>
  <si>
    <t>資料作成室でOCR読み込みを行う。</t>
    <rPh sb="14" eb="15">
      <t>オコナ</t>
    </rPh>
    <phoneticPr fontId="2"/>
  </si>
  <si>
    <t>内容確認の結果、返却が必要な書類について郵送申請者の場合は申請者へ、窓口申請の場合は区役所に連絡を行い、不備書類をコピーし保管する。</t>
    <rPh sb="0" eb="2">
      <t>ナイヨウ</t>
    </rPh>
    <rPh sb="2" eb="4">
      <t>カクニン</t>
    </rPh>
    <rPh sb="5" eb="7">
      <t>ケッカ</t>
    </rPh>
    <rPh sb="8" eb="10">
      <t>ヘンキャク</t>
    </rPh>
    <rPh sb="11" eb="13">
      <t>ヒツヨウ</t>
    </rPh>
    <rPh sb="14" eb="16">
      <t>ショルイ</t>
    </rPh>
    <rPh sb="20" eb="22">
      <t>ユウソウ</t>
    </rPh>
    <rPh sb="22" eb="25">
      <t>シンセイシャ</t>
    </rPh>
    <rPh sb="26" eb="28">
      <t>バアイ</t>
    </rPh>
    <rPh sb="29" eb="32">
      <t>シンセイシャ</t>
    </rPh>
    <rPh sb="34" eb="36">
      <t>マドグチ</t>
    </rPh>
    <rPh sb="36" eb="38">
      <t>シンセイ</t>
    </rPh>
    <rPh sb="39" eb="41">
      <t>バアイ</t>
    </rPh>
    <rPh sb="42" eb="45">
      <t>クヤクショ</t>
    </rPh>
    <rPh sb="46" eb="48">
      <t>レンラク</t>
    </rPh>
    <rPh sb="49" eb="50">
      <t>オコナ</t>
    </rPh>
    <rPh sb="52" eb="54">
      <t>フビ</t>
    </rPh>
    <rPh sb="54" eb="56">
      <t>ショルイ</t>
    </rPh>
    <rPh sb="61" eb="63">
      <t>ホカン</t>
    </rPh>
    <phoneticPr fontId="2"/>
  </si>
  <si>
    <t>・発行された被保証を委託事業者から本庁へ手渡しで引き渡される。
・センター・本庁間を1日２往復</t>
    <rPh sb="10" eb="12">
      <t>イタク</t>
    </rPh>
    <rPh sb="12" eb="15">
      <t>ジギョウシャ</t>
    </rPh>
    <rPh sb="24" eb="25">
      <t>ヒ</t>
    </rPh>
    <rPh sb="26" eb="27">
      <t>ワタ</t>
    </rPh>
    <phoneticPr fontId="2"/>
  </si>
  <si>
    <t>年間件数</t>
    <rPh sb="0" eb="2">
      <t>ネンカン</t>
    </rPh>
    <rPh sb="2" eb="4">
      <t>ケンスウ</t>
    </rPh>
    <phoneticPr fontId="2"/>
  </si>
  <si>
    <t>内容確認の結果、不備解消のために要返却となった場合は提出された申請書をコピーを行い、返却する旨の電話連絡を行う。</t>
    <rPh sb="0" eb="2">
      <t>ナイヨウ</t>
    </rPh>
    <rPh sb="2" eb="4">
      <t>カクニン</t>
    </rPh>
    <rPh sb="5" eb="7">
      <t>ケッカ</t>
    </rPh>
    <rPh sb="8" eb="10">
      <t>フビ</t>
    </rPh>
    <rPh sb="10" eb="12">
      <t>カイショウ</t>
    </rPh>
    <rPh sb="16" eb="19">
      <t>ヨウヘンキャク</t>
    </rPh>
    <rPh sb="23" eb="25">
      <t>バアイ</t>
    </rPh>
    <rPh sb="26" eb="28">
      <t>テイシュツ</t>
    </rPh>
    <rPh sb="31" eb="34">
      <t>シンセイショ</t>
    </rPh>
    <rPh sb="39" eb="40">
      <t>オコナ</t>
    </rPh>
    <rPh sb="42" eb="44">
      <t>ヘンキャク</t>
    </rPh>
    <rPh sb="46" eb="47">
      <t>ムネ</t>
    </rPh>
    <rPh sb="48" eb="50">
      <t>デンワ</t>
    </rPh>
    <rPh sb="50" eb="52">
      <t>レンラク</t>
    </rPh>
    <rPh sb="53" eb="54">
      <t>オコナ</t>
    </rPh>
    <phoneticPr fontId="2"/>
  </si>
  <si>
    <t>以下の資料を調査事業所へ送付する。
(送付書類)
・調査票の依頼書
・調査票
・認定調査連絡票のコピー
・件数依頼表（システムから出力）</t>
    <rPh sb="0" eb="2">
      <t>イカ</t>
    </rPh>
    <rPh sb="3" eb="5">
      <t>シリョウ</t>
    </rPh>
    <rPh sb="6" eb="8">
      <t>チョウサ</t>
    </rPh>
    <rPh sb="8" eb="11">
      <t>ジギョウショ</t>
    </rPh>
    <rPh sb="12" eb="14">
      <t>ソウフ</t>
    </rPh>
    <rPh sb="19" eb="21">
      <t>ソウフ</t>
    </rPh>
    <rPh sb="21" eb="23">
      <t>ショルイ</t>
    </rPh>
    <rPh sb="55" eb="57">
      <t>イライ</t>
    </rPh>
    <rPh sb="65" eb="67">
      <t>シュツリョク</t>
    </rPh>
    <phoneticPr fontId="2"/>
  </si>
  <si>
    <t>入力後、事務班にて調査票の件数、特記事項の枚数、バーコードの氏名と特記事項の右上氏名が記載内容とあっているか確認を行い、確認できた調査票等を資料作成室へ引き渡しを行う。
(送付資料)
・調査票
・特記事項</t>
    <rPh sb="0" eb="2">
      <t>ニュウリョク</t>
    </rPh>
    <rPh sb="2" eb="3">
      <t>ゴ</t>
    </rPh>
    <rPh sb="4" eb="7">
      <t>ジムハン</t>
    </rPh>
    <rPh sb="9" eb="12">
      <t>チョウサヒョウ</t>
    </rPh>
    <rPh sb="13" eb="15">
      <t>ケンスウ</t>
    </rPh>
    <rPh sb="16" eb="18">
      <t>トッキ</t>
    </rPh>
    <rPh sb="18" eb="20">
      <t>ジコウ</t>
    </rPh>
    <rPh sb="21" eb="23">
      <t>マイスウ</t>
    </rPh>
    <rPh sb="30" eb="32">
      <t>シメイ</t>
    </rPh>
    <rPh sb="33" eb="35">
      <t>トッキ</t>
    </rPh>
    <rPh sb="35" eb="37">
      <t>ジコウ</t>
    </rPh>
    <rPh sb="38" eb="40">
      <t>ミギウエ</t>
    </rPh>
    <rPh sb="40" eb="42">
      <t>シメイ</t>
    </rPh>
    <rPh sb="43" eb="45">
      <t>キサイ</t>
    </rPh>
    <rPh sb="45" eb="47">
      <t>ナイヨウ</t>
    </rPh>
    <rPh sb="54" eb="56">
      <t>カクニン</t>
    </rPh>
    <rPh sb="57" eb="58">
      <t>オコナ</t>
    </rPh>
    <rPh sb="60" eb="62">
      <t>カクニン</t>
    </rPh>
    <rPh sb="81" eb="82">
      <t>オコナ</t>
    </rPh>
    <rPh sb="86" eb="88">
      <t>ソウフ</t>
    </rPh>
    <rPh sb="88" eb="90">
      <t>シリョウ</t>
    </rPh>
    <phoneticPr fontId="2"/>
  </si>
  <si>
    <t>以下の資料を主治医（医療機関）へ送付する。
(送付資料)
・意見書の依頼書
・意見書（神戸市様式）
・作成料の請求書（神戸市様式）
・返信用封筒（20病院以外）</t>
    <rPh sb="0" eb="2">
      <t>イカ</t>
    </rPh>
    <rPh sb="3" eb="5">
      <t>シリョウ</t>
    </rPh>
    <rPh sb="6" eb="9">
      <t>シュジイ</t>
    </rPh>
    <rPh sb="10" eb="14">
      <t>イリョウキカン</t>
    </rPh>
    <rPh sb="16" eb="18">
      <t>ソウフ</t>
    </rPh>
    <rPh sb="23" eb="25">
      <t>ソウフ</t>
    </rPh>
    <rPh sb="25" eb="27">
      <t>シリョウ</t>
    </rPh>
    <rPh sb="59" eb="62">
      <t>コウベシ</t>
    </rPh>
    <rPh sb="62" eb="64">
      <t>ヨウシキ</t>
    </rPh>
    <phoneticPr fontId="2"/>
  </si>
  <si>
    <t>差戻対象の書類について主治医(医療機関)へ返却送付する。
(送付書類)
・意見書作成料の請求書
・意見書(神戸市様式または医療期間様式)
・処方箋(必要な場合のみ)　等</t>
    <rPh sb="0" eb="2">
      <t>サシモドシ</t>
    </rPh>
    <rPh sb="2" eb="4">
      <t>タイショウ</t>
    </rPh>
    <rPh sb="5" eb="7">
      <t>ショルイ</t>
    </rPh>
    <rPh sb="11" eb="14">
      <t>シュジイ</t>
    </rPh>
    <rPh sb="15" eb="17">
      <t>イリョウ</t>
    </rPh>
    <rPh sb="17" eb="19">
      <t>キカン</t>
    </rPh>
    <rPh sb="21" eb="23">
      <t>ヘンキャク</t>
    </rPh>
    <rPh sb="23" eb="25">
      <t>ソウフ</t>
    </rPh>
    <rPh sb="30" eb="32">
      <t>ソウフ</t>
    </rPh>
    <rPh sb="32" eb="34">
      <t>ショルイ</t>
    </rPh>
    <rPh sb="37" eb="40">
      <t>イケンショ</t>
    </rPh>
    <rPh sb="40" eb="43">
      <t>サクセイリョウ</t>
    </rPh>
    <rPh sb="44" eb="47">
      <t>セイキュウショ</t>
    </rPh>
    <rPh sb="49" eb="52">
      <t>イケンショ</t>
    </rPh>
    <rPh sb="53" eb="56">
      <t>コウベシ</t>
    </rPh>
    <rPh sb="56" eb="58">
      <t>ヨウシキ</t>
    </rPh>
    <rPh sb="61" eb="63">
      <t>イリョウ</t>
    </rPh>
    <rPh sb="63" eb="65">
      <t>キカン</t>
    </rPh>
    <rPh sb="65" eb="67">
      <t>ヨウシキ</t>
    </rPh>
    <rPh sb="70" eb="73">
      <t>ショホウセン</t>
    </rPh>
    <rPh sb="74" eb="76">
      <t>ヒツヨウ</t>
    </rPh>
    <rPh sb="77" eb="79">
      <t>バア</t>
    </rPh>
    <rPh sb="83" eb="84">
      <t>トウ</t>
    </rPh>
    <phoneticPr fontId="2"/>
  </si>
  <si>
    <t>認定審査会に割付を行った被保険者について、認定管理システムから合議体ごとの以下の出力を行う。
(出力帳票)
・簡素化対象者リスト(資料作成室用・簡素化担当者用)</t>
    <rPh sb="0" eb="2">
      <t>ニンテイ</t>
    </rPh>
    <rPh sb="2" eb="5">
      <t>シンサカイ</t>
    </rPh>
    <rPh sb="6" eb="8">
      <t>ワリツケ</t>
    </rPh>
    <rPh sb="9" eb="10">
      <t>オコナ</t>
    </rPh>
    <rPh sb="12" eb="16">
      <t>ヒホケンシャ</t>
    </rPh>
    <rPh sb="21" eb="23">
      <t>ニンテイ</t>
    </rPh>
    <rPh sb="23" eb="25">
      <t>カンリ</t>
    </rPh>
    <rPh sb="31" eb="34">
      <t>ゴウギタイ</t>
    </rPh>
    <rPh sb="37" eb="39">
      <t>イカ</t>
    </rPh>
    <rPh sb="40" eb="42">
      <t>シュツリョク</t>
    </rPh>
    <rPh sb="43" eb="44">
      <t>オコナ</t>
    </rPh>
    <rPh sb="48" eb="50">
      <t>シュツリョク</t>
    </rPh>
    <rPh sb="50" eb="52">
      <t>チョウヒョウ</t>
    </rPh>
    <rPh sb="65" eb="67">
      <t>シリョウ</t>
    </rPh>
    <rPh sb="67" eb="70">
      <t>サクセイシツ</t>
    </rPh>
    <rPh sb="70" eb="71">
      <t>ヨウ</t>
    </rPh>
    <rPh sb="72" eb="75">
      <t>カンソカ</t>
    </rPh>
    <phoneticPr fontId="2"/>
  </si>
  <si>
    <t>資料作成室へ以下の資料について引き渡しを行う。
(送付書類)
・簡素化対象者一覧表(審査会委員用・事務局用)</t>
    <rPh sb="0" eb="2">
      <t>シリョウ</t>
    </rPh>
    <rPh sb="2" eb="5">
      <t>サクセイシツ</t>
    </rPh>
    <rPh sb="6" eb="8">
      <t>イカ</t>
    </rPh>
    <rPh sb="9" eb="11">
      <t>シリョウ</t>
    </rPh>
    <rPh sb="15" eb="16">
      <t>ヒ</t>
    </rPh>
    <rPh sb="17" eb="18">
      <t>ワタ</t>
    </rPh>
    <rPh sb="20" eb="21">
      <t>オコナ</t>
    </rPh>
    <rPh sb="25" eb="27">
      <t>ソウフ</t>
    </rPh>
    <rPh sb="27" eb="29">
      <t>ショルイ</t>
    </rPh>
    <rPh sb="32" eb="35">
      <t>カンソカ</t>
    </rPh>
    <rPh sb="35" eb="38">
      <t>タイショウシャ</t>
    </rPh>
    <rPh sb="38" eb="40">
      <t>イチラン</t>
    </rPh>
    <rPh sb="40" eb="41">
      <t>ヒョウ</t>
    </rPh>
    <rPh sb="42" eb="45">
      <t>シンサカイ</t>
    </rPh>
    <rPh sb="45" eb="48">
      <t>イインヨウ</t>
    </rPh>
    <rPh sb="49" eb="52">
      <t>ジムキョク</t>
    </rPh>
    <rPh sb="52" eb="53">
      <t>ヨウ</t>
    </rPh>
    <phoneticPr fontId="2"/>
  </si>
  <si>
    <t>以下の手順のとおり区・委員からの問い合わせ内容について確認し、医療機関等への問い合わせ要否の確認を行う。
(確認手順)
➀突合チェックにかかっていないか/すでに他の審査会委員や区から同じ問合せを受けていないか確認する
➁確認票の内容に該当する帳票及び意見書の記載を確認する</t>
    <rPh sb="9" eb="10">
      <t>ク</t>
    </rPh>
    <rPh sb="11" eb="13">
      <t>イイン</t>
    </rPh>
    <rPh sb="16" eb="17">
      <t>ト</t>
    </rPh>
    <rPh sb="18" eb="19">
      <t>ア</t>
    </rPh>
    <rPh sb="21" eb="23">
      <t>ナイヨウ</t>
    </rPh>
    <rPh sb="27" eb="29">
      <t>カクニン</t>
    </rPh>
    <rPh sb="31" eb="35">
      <t>イリョウキカン</t>
    </rPh>
    <rPh sb="35" eb="36">
      <t>ナド</t>
    </rPh>
    <rPh sb="38" eb="39">
      <t>ト</t>
    </rPh>
    <rPh sb="40" eb="41">
      <t>ア</t>
    </rPh>
    <rPh sb="43" eb="45">
      <t>ヨウヒ</t>
    </rPh>
    <rPh sb="46" eb="48">
      <t>カクニン</t>
    </rPh>
    <rPh sb="49" eb="50">
      <t>オコナ</t>
    </rPh>
    <rPh sb="54" eb="56">
      <t>カクニン</t>
    </rPh>
    <rPh sb="56" eb="58">
      <t>テジュン</t>
    </rPh>
    <rPh sb="61" eb="63">
      <t>トツゴウ</t>
    </rPh>
    <rPh sb="80" eb="81">
      <t>ホカ</t>
    </rPh>
    <rPh sb="82" eb="84">
      <t>シンサ</t>
    </rPh>
    <rPh sb="84" eb="85">
      <t>カイ</t>
    </rPh>
    <rPh sb="85" eb="87">
      <t>イイン</t>
    </rPh>
    <rPh sb="88" eb="89">
      <t>ク</t>
    </rPh>
    <rPh sb="91" eb="92">
      <t>オナ</t>
    </rPh>
    <rPh sb="93" eb="95">
      <t>トイアワ</t>
    </rPh>
    <rPh sb="97" eb="98">
      <t>ウ</t>
    </rPh>
    <rPh sb="104" eb="106">
      <t>カクニン</t>
    </rPh>
    <rPh sb="132" eb="134">
      <t>カクニン</t>
    </rPh>
    <phoneticPr fontId="2"/>
  </si>
  <si>
    <t>日常生活自立度における乖離について以下のパターン別に確認を行う。
(確認内容)
(一次判定結果が要介護4・5で調査票「B・C」意見書「自立・J」)
原則調査員及び主治医へ問合せを行う。
(上記以外)
調査票の自立度に関する特記事項を確認し調査票及び意見書の判断根拠を確認する。</t>
    <rPh sb="0" eb="2">
      <t>ニチジョウ</t>
    </rPh>
    <rPh sb="2" eb="4">
      <t>セイカツ</t>
    </rPh>
    <rPh sb="4" eb="7">
      <t>ジリツド</t>
    </rPh>
    <rPh sb="11" eb="13">
      <t>カイリ</t>
    </rPh>
    <rPh sb="17" eb="19">
      <t>イカ</t>
    </rPh>
    <rPh sb="24" eb="25">
      <t>ベツ</t>
    </rPh>
    <rPh sb="26" eb="28">
      <t>カクニン</t>
    </rPh>
    <rPh sb="29" eb="30">
      <t>オコナ</t>
    </rPh>
    <rPh sb="34" eb="36">
      <t>カクニン</t>
    </rPh>
    <rPh sb="36" eb="38">
      <t>ナイヨウ</t>
    </rPh>
    <rPh sb="41" eb="45">
      <t>イチジハンテイ</t>
    </rPh>
    <rPh sb="45" eb="47">
      <t>ケッカ</t>
    </rPh>
    <rPh sb="48" eb="51">
      <t>ヨウカイゴ</t>
    </rPh>
    <rPh sb="55" eb="58">
      <t>チョウサヒョウ</t>
    </rPh>
    <rPh sb="63" eb="66">
      <t>イケンショ</t>
    </rPh>
    <rPh sb="67" eb="69">
      <t>ジリツ</t>
    </rPh>
    <rPh sb="74" eb="76">
      <t>ゲンソク</t>
    </rPh>
    <rPh sb="76" eb="79">
      <t>チョウサイン</t>
    </rPh>
    <rPh sb="79" eb="80">
      <t>オヨ</t>
    </rPh>
    <rPh sb="81" eb="84">
      <t>シュジイ</t>
    </rPh>
    <rPh sb="85" eb="87">
      <t>トイアワ</t>
    </rPh>
    <rPh sb="89" eb="90">
      <t>オコナ</t>
    </rPh>
    <rPh sb="94" eb="96">
      <t>ジョウキ</t>
    </rPh>
    <rPh sb="96" eb="98">
      <t>イガイ</t>
    </rPh>
    <rPh sb="100" eb="103">
      <t>チョウサヒョウ</t>
    </rPh>
    <rPh sb="104" eb="107">
      <t>ジリツド</t>
    </rPh>
    <rPh sb="108" eb="109">
      <t>カン</t>
    </rPh>
    <phoneticPr fontId="2"/>
  </si>
  <si>
    <t>審査会終了後、各区審査会事務局担当者より「簡素化案件連絡票」を受領する。
(受領書類)
・簡素化案件連絡票</t>
    <rPh sb="0" eb="2">
      <t>シンサ</t>
    </rPh>
    <rPh sb="2" eb="3">
      <t>カイ</t>
    </rPh>
    <rPh sb="3" eb="6">
      <t>シュウリョウゴ</t>
    </rPh>
    <rPh sb="7" eb="8">
      <t>カク</t>
    </rPh>
    <rPh sb="8" eb="9">
      <t>ク</t>
    </rPh>
    <rPh sb="9" eb="12">
      <t>シンサカイ</t>
    </rPh>
    <rPh sb="12" eb="15">
      <t>ジムキョク</t>
    </rPh>
    <rPh sb="15" eb="18">
      <t>タントウシャ</t>
    </rPh>
    <rPh sb="21" eb="24">
      <t>カンソカ</t>
    </rPh>
    <rPh sb="24" eb="26">
      <t>アンケン</t>
    </rPh>
    <rPh sb="26" eb="29">
      <t>レンラクヒョウ</t>
    </rPh>
    <rPh sb="31" eb="33">
      <t>ジュリョウ</t>
    </rPh>
    <rPh sb="38" eb="40">
      <t>ジュリョウ</t>
    </rPh>
    <rPh sb="40" eb="42">
      <t>ショルイ</t>
    </rPh>
    <rPh sb="45" eb="48">
      <t>カンソカ</t>
    </rPh>
    <rPh sb="48" eb="50">
      <t>アンケン</t>
    </rPh>
    <rPh sb="50" eb="53">
      <t>レンラクヒョウ</t>
    </rPh>
    <phoneticPr fontId="2"/>
  </si>
  <si>
    <t>簡素化対象者一覧表と簡素化案件連絡票の内容を突合させ、「審査会開催日・合議体番号・簡素化依頼件数・確認件数」に相違がないか確認し、認定管理システムに登録を行う。</t>
    <rPh sb="0" eb="3">
      <t>カンソカ</t>
    </rPh>
    <rPh sb="3" eb="6">
      <t>タイショウシャ</t>
    </rPh>
    <rPh sb="6" eb="8">
      <t>イチラン</t>
    </rPh>
    <rPh sb="8" eb="9">
      <t>ヒョウ</t>
    </rPh>
    <rPh sb="10" eb="13">
      <t>カンソカ</t>
    </rPh>
    <rPh sb="13" eb="15">
      <t>アンケン</t>
    </rPh>
    <rPh sb="15" eb="18">
      <t>レンラクヒョウ</t>
    </rPh>
    <rPh sb="19" eb="21">
      <t>ナイヨウ</t>
    </rPh>
    <rPh sb="22" eb="24">
      <t>トツゴウ</t>
    </rPh>
    <rPh sb="28" eb="30">
      <t>シンサ</t>
    </rPh>
    <rPh sb="30" eb="31">
      <t>カイ</t>
    </rPh>
    <rPh sb="31" eb="34">
      <t>カイサイビ</t>
    </rPh>
    <rPh sb="35" eb="38">
      <t>ゴウギタイ</t>
    </rPh>
    <rPh sb="38" eb="40">
      <t>バンゴウ</t>
    </rPh>
    <rPh sb="41" eb="44">
      <t>カンソカ</t>
    </rPh>
    <rPh sb="44" eb="46">
      <t>イライ</t>
    </rPh>
    <rPh sb="46" eb="48">
      <t>ケンスウ</t>
    </rPh>
    <rPh sb="49" eb="51">
      <t>カクニン</t>
    </rPh>
    <rPh sb="51" eb="53">
      <t>ケンスウ</t>
    </rPh>
    <rPh sb="55" eb="57">
      <t>ソウイ</t>
    </rPh>
    <rPh sb="61" eb="63">
      <t>カクニン</t>
    </rPh>
    <rPh sb="65" eb="67">
      <t>ニンテイ</t>
    </rPh>
    <rPh sb="67" eb="69">
      <t>カンリ</t>
    </rPh>
    <rPh sb="74" eb="76">
      <t>トウロク</t>
    </rPh>
    <rPh sb="77" eb="78">
      <t>オコナ</t>
    </rPh>
    <phoneticPr fontId="2"/>
  </si>
  <si>
    <t>認定管理システムに登録終了後、登録件数を資料作成室に電話連絡を行う。</t>
    <rPh sb="0" eb="2">
      <t>ニンテイ</t>
    </rPh>
    <rPh sb="2" eb="4">
      <t>カンリ</t>
    </rPh>
    <rPh sb="9" eb="11">
      <t>トウロク</t>
    </rPh>
    <rPh sb="11" eb="14">
      <t>シュウリョウゴ</t>
    </rPh>
    <rPh sb="15" eb="17">
      <t>トウロク</t>
    </rPh>
    <rPh sb="17" eb="19">
      <t>ケンスウ</t>
    </rPh>
    <rPh sb="20" eb="22">
      <t>シリョウ</t>
    </rPh>
    <rPh sb="22" eb="24">
      <t>サクセイ</t>
    </rPh>
    <rPh sb="24" eb="25">
      <t>シツ</t>
    </rPh>
    <rPh sb="26" eb="28">
      <t>デンワ</t>
    </rPh>
    <rPh sb="28" eb="30">
      <t>レンラク</t>
    </rPh>
    <rPh sb="31" eb="32">
      <t>オコナ</t>
    </rPh>
    <phoneticPr fontId="2"/>
  </si>
  <si>
    <t>区役所から以下の資料が毎日送付されるため、資料を受領し、送付漏れの有無を確認を行う。
(受領資料)
・送付票（表紙・送付物リスト）
・調書
・日報
・送信結果
・外字補記一覧
・一次判定結果修正チェックリスト
・簡素化対象者一覧表
・認定結果登録一覧表</t>
    <rPh sb="24" eb="26">
      <t>ジュリョウ</t>
    </rPh>
    <rPh sb="39" eb="40">
      <t>オコナ</t>
    </rPh>
    <rPh sb="44" eb="46">
      <t>ジュリョウ</t>
    </rPh>
    <rPh sb="46" eb="48">
      <t>シリョウ</t>
    </rPh>
    <phoneticPr fontId="2"/>
  </si>
  <si>
    <t>区で登録された審査会結果「仮」結果登録後、翌日認定事務センターにおいて入力班より連携される「審査会一次判定修正取込」の画面コピーを受領し、認定管理システムに本登録を行う。</t>
    <rPh sb="0" eb="1">
      <t>ク</t>
    </rPh>
    <rPh sb="2" eb="4">
      <t>トウロク</t>
    </rPh>
    <rPh sb="7" eb="10">
      <t>シンサカイ</t>
    </rPh>
    <rPh sb="10" eb="12">
      <t>ケッカ</t>
    </rPh>
    <rPh sb="13" eb="14">
      <t>カリ</t>
    </rPh>
    <rPh sb="15" eb="17">
      <t>ケッカ</t>
    </rPh>
    <rPh sb="17" eb="19">
      <t>トウロク</t>
    </rPh>
    <rPh sb="19" eb="20">
      <t>ゴ</t>
    </rPh>
    <rPh sb="21" eb="23">
      <t>ヨクジツ</t>
    </rPh>
    <rPh sb="23" eb="27">
      <t>ニンテイジム</t>
    </rPh>
    <rPh sb="35" eb="37">
      <t>ニュウリョク</t>
    </rPh>
    <rPh sb="37" eb="38">
      <t>ハン</t>
    </rPh>
    <rPh sb="40" eb="42">
      <t>レンケイ</t>
    </rPh>
    <rPh sb="46" eb="49">
      <t>シンサカイ</t>
    </rPh>
    <rPh sb="49" eb="51">
      <t>イチジ</t>
    </rPh>
    <rPh sb="51" eb="53">
      <t>ハンテイ</t>
    </rPh>
    <rPh sb="53" eb="55">
      <t>シュウセイ</t>
    </rPh>
    <rPh sb="55" eb="57">
      <t>トリコミ</t>
    </rPh>
    <rPh sb="59" eb="61">
      <t>ガメン</t>
    </rPh>
    <rPh sb="65" eb="67">
      <t>ジュリョウ</t>
    </rPh>
    <rPh sb="69" eb="71">
      <t>ニンテイ</t>
    </rPh>
    <rPh sb="71" eb="73">
      <t>カンリ</t>
    </rPh>
    <rPh sb="78" eb="81">
      <t>ホントウロク</t>
    </rPh>
    <rPh sb="82" eb="83">
      <t>オコナ</t>
    </rPh>
    <phoneticPr fontId="2"/>
  </si>
  <si>
    <t>介護保険課から以下の書類を受領する。
(受領資料)
・被保険者証
・負担割合証
・対象者一覧
・おくやみ文</t>
    <rPh sb="0" eb="2">
      <t>カイゴ</t>
    </rPh>
    <rPh sb="2" eb="5">
      <t>ホケンカ</t>
    </rPh>
    <rPh sb="7" eb="9">
      <t>イカ</t>
    </rPh>
    <rPh sb="10" eb="12">
      <t>ショルイ</t>
    </rPh>
    <rPh sb="13" eb="15">
      <t>ジュリョウ</t>
    </rPh>
    <rPh sb="20" eb="22">
      <t>ジュリョウ</t>
    </rPh>
    <rPh sb="22" eb="24">
      <t>シリョウ</t>
    </rPh>
    <rPh sb="27" eb="31">
      <t>ヒホケンシャ</t>
    </rPh>
    <rPh sb="31" eb="32">
      <t>ショウ</t>
    </rPh>
    <rPh sb="34" eb="36">
      <t>フタン</t>
    </rPh>
    <rPh sb="36" eb="39">
      <t>ワリアイショウ</t>
    </rPh>
    <rPh sb="41" eb="44">
      <t>タイショウシャ</t>
    </rPh>
    <rPh sb="44" eb="46">
      <t>イチラン</t>
    </rPh>
    <rPh sb="52" eb="53">
      <t>ブン</t>
    </rPh>
    <phoneticPr fontId="2"/>
  </si>
  <si>
    <t>資料提供書類として以下の帳票を出力する。
(出力帳票)
・認定調査票
・主治医意見書
・認定等結果情報
・認定情報(事務局用)
・調書</t>
    <rPh sb="0" eb="2">
      <t>シリョウ</t>
    </rPh>
    <rPh sb="2" eb="4">
      <t>テイキョウ</t>
    </rPh>
    <rPh sb="4" eb="6">
      <t>ショルイ</t>
    </rPh>
    <rPh sb="9" eb="11">
      <t>イカ</t>
    </rPh>
    <rPh sb="12" eb="14">
      <t>チョウヒョウ</t>
    </rPh>
    <rPh sb="15" eb="17">
      <t>シュツリョク</t>
    </rPh>
    <rPh sb="22" eb="24">
      <t>シュツリョク</t>
    </rPh>
    <rPh sb="24" eb="26">
      <t>チョウヒョウ</t>
    </rPh>
    <rPh sb="29" eb="31">
      <t>ニンテイ</t>
    </rPh>
    <rPh sb="31" eb="34">
      <t>チョウサヒョウ</t>
    </rPh>
    <rPh sb="36" eb="39">
      <t>シュジイ</t>
    </rPh>
    <rPh sb="39" eb="42">
      <t>イケンショ</t>
    </rPh>
    <rPh sb="44" eb="46">
      <t>ニンテイ</t>
    </rPh>
    <rPh sb="46" eb="47">
      <t>トウ</t>
    </rPh>
    <rPh sb="47" eb="49">
      <t>ケッカ</t>
    </rPh>
    <rPh sb="49" eb="51">
      <t>ジョウホウ</t>
    </rPh>
    <rPh sb="53" eb="55">
      <t>ニンテイ</t>
    </rPh>
    <rPh sb="55" eb="57">
      <t>ジョウホウ</t>
    </rPh>
    <rPh sb="58" eb="61">
      <t>ジムキョク</t>
    </rPh>
    <rPh sb="61" eb="62">
      <t>ヨウ</t>
    </rPh>
    <rPh sb="65" eb="67">
      <t>チョウショ</t>
    </rPh>
    <phoneticPr fontId="2"/>
  </si>
  <si>
    <t>認定管理システムで出力した請求書のバーコードを読み取り、ステータスを「受理済」に変更する。</t>
    <rPh sb="0" eb="4">
      <t>ニンテイカンリ</t>
    </rPh>
    <rPh sb="9" eb="11">
      <t>シュツリョク</t>
    </rPh>
    <rPh sb="13" eb="16">
      <t>セイキュウショ</t>
    </rPh>
    <rPh sb="23" eb="24">
      <t>ヨ</t>
    </rPh>
    <rPh sb="25" eb="26">
      <t>ト</t>
    </rPh>
    <rPh sb="35" eb="37">
      <t>ジュリ</t>
    </rPh>
    <rPh sb="37" eb="38">
      <t>スミ</t>
    </rPh>
    <rPh sb="40" eb="42">
      <t>ヘンコウ</t>
    </rPh>
    <phoneticPr fontId="2"/>
  </si>
  <si>
    <t>認定管理システムから出力した以下の請求書等を事業者へ送付を行う。
・介護保険要介護認定調査委託料請求書
・介護保険要介護調査委託納品書件検査調書
・認定調査時の状況報告書(一覧表)</t>
    <rPh sb="0" eb="2">
      <t>ニンテイ</t>
    </rPh>
    <rPh sb="2" eb="4">
      <t>カンリ</t>
    </rPh>
    <rPh sb="10" eb="12">
      <t>シュツリョク</t>
    </rPh>
    <rPh sb="14" eb="16">
      <t>イカ</t>
    </rPh>
    <rPh sb="17" eb="20">
      <t>セイキュウショ</t>
    </rPh>
    <rPh sb="20" eb="21">
      <t>ナド</t>
    </rPh>
    <rPh sb="22" eb="25">
      <t>ジギョウシャ</t>
    </rPh>
    <rPh sb="26" eb="28">
      <t>ソウフ</t>
    </rPh>
    <rPh sb="29" eb="30">
      <t>オコナ</t>
    </rPh>
    <phoneticPr fontId="2"/>
  </si>
  <si>
    <t>意見書作成依頼と併せて請求書を送付を行う。</t>
    <rPh sb="0" eb="3">
      <t>イケンショ</t>
    </rPh>
    <rPh sb="3" eb="5">
      <t>サクセイ</t>
    </rPh>
    <rPh sb="5" eb="7">
      <t>イライ</t>
    </rPh>
    <rPh sb="8" eb="9">
      <t>アワ</t>
    </rPh>
    <rPh sb="11" eb="14">
      <t>セイキュウショ</t>
    </rPh>
    <rPh sb="15" eb="17">
      <t>ソウフ</t>
    </rPh>
    <rPh sb="18" eb="19">
      <t>オコナ</t>
    </rPh>
    <phoneticPr fontId="2"/>
  </si>
  <si>
    <t>窓口申請分(区より郵送)及び郵送申請分の申請書類について以下を受領する。
(受領書類)
・居宅・介護予防サービス計画作成依頼届出書
・介護保険被保険者証または紛失届出書(介護申請中の場合は資格者証)</t>
    <rPh sb="38" eb="40">
      <t>ジュリョウ</t>
    </rPh>
    <rPh sb="40" eb="42">
      <t>ショルイ</t>
    </rPh>
    <rPh sb="45" eb="47">
      <t>キョタク</t>
    </rPh>
    <rPh sb="48" eb="50">
      <t>カイゴ</t>
    </rPh>
    <rPh sb="50" eb="52">
      <t>ヨボウ</t>
    </rPh>
    <rPh sb="56" eb="58">
      <t>ケイカク</t>
    </rPh>
    <rPh sb="58" eb="60">
      <t>サクセイ</t>
    </rPh>
    <rPh sb="60" eb="62">
      <t>イライ</t>
    </rPh>
    <rPh sb="62" eb="65">
      <t>トドケデショ</t>
    </rPh>
    <rPh sb="67" eb="69">
      <t>カイゴ</t>
    </rPh>
    <rPh sb="69" eb="71">
      <t>ホケン</t>
    </rPh>
    <rPh sb="71" eb="76">
      <t>ヒホケンシャショウ</t>
    </rPh>
    <rPh sb="79" eb="81">
      <t>フンシツ</t>
    </rPh>
    <rPh sb="81" eb="84">
      <t>トドケデショ</t>
    </rPh>
    <rPh sb="85" eb="87">
      <t>カイゴ</t>
    </rPh>
    <rPh sb="87" eb="89">
      <t>シンセイ</t>
    </rPh>
    <rPh sb="89" eb="90">
      <t>チュウ</t>
    </rPh>
    <rPh sb="91" eb="93">
      <t>バアイ</t>
    </rPh>
    <rPh sb="94" eb="97">
      <t>シカクシャ</t>
    </rPh>
    <rPh sb="97" eb="98">
      <t>ショウ</t>
    </rPh>
    <phoneticPr fontId="2"/>
  </si>
  <si>
    <t>契約書送付の際に設定した締め切りまでに契約書の返送がない場合は督促を行う。
(送付書類)
市内:電話対応
市外:FAX送付対応</t>
    <rPh sb="0" eb="3">
      <t>ケイヤクショ</t>
    </rPh>
    <rPh sb="3" eb="5">
      <t>ソウフ</t>
    </rPh>
    <rPh sb="6" eb="7">
      <t>サイ</t>
    </rPh>
    <rPh sb="8" eb="10">
      <t>セッテイ</t>
    </rPh>
    <rPh sb="12" eb="13">
      <t>シ</t>
    </rPh>
    <rPh sb="14" eb="15">
      <t>キ</t>
    </rPh>
    <rPh sb="19" eb="22">
      <t>ケイヤクショ</t>
    </rPh>
    <rPh sb="23" eb="25">
      <t>ヘンソウ</t>
    </rPh>
    <rPh sb="28" eb="30">
      <t>バアイ</t>
    </rPh>
    <rPh sb="31" eb="33">
      <t>トクソク</t>
    </rPh>
    <rPh sb="34" eb="35">
      <t>オコナ</t>
    </rPh>
    <rPh sb="39" eb="41">
      <t>ソウフ</t>
    </rPh>
    <rPh sb="41" eb="43">
      <t>ショルイ</t>
    </rPh>
    <rPh sb="45" eb="47">
      <t>シナイ</t>
    </rPh>
    <rPh sb="48" eb="50">
      <t>デンワ</t>
    </rPh>
    <rPh sb="50" eb="52">
      <t>タイオウ</t>
    </rPh>
    <rPh sb="53" eb="55">
      <t>シガイ</t>
    </rPh>
    <rPh sb="59" eb="61">
      <t>ソウフ</t>
    </rPh>
    <rPh sb="61" eb="63">
      <t>タイオウ</t>
    </rPh>
    <phoneticPr fontId="2"/>
  </si>
  <si>
    <t>調査事業所から返送される契約書類を受領する。
(受領書類)
・契約書類</t>
    <rPh sb="0" eb="5">
      <t>チョウサジギョウショ</t>
    </rPh>
    <rPh sb="7" eb="9">
      <t>ヘンソウ</t>
    </rPh>
    <rPh sb="12" eb="16">
      <t>ケイヤクショルイ</t>
    </rPh>
    <rPh sb="17" eb="19">
      <t>ジュリョウ</t>
    </rPh>
    <rPh sb="24" eb="26">
      <t>ジュリョウ</t>
    </rPh>
    <rPh sb="26" eb="28">
      <t>ショルイ</t>
    </rPh>
    <rPh sb="31" eb="35">
      <t>ケイヤクショルイ</t>
    </rPh>
    <phoneticPr fontId="2"/>
  </si>
  <si>
    <t>発行</t>
    <phoneticPr fontId="2"/>
  </si>
  <si>
    <t>保管</t>
    <rPh sb="0" eb="2">
      <t>ホカン</t>
    </rPh>
    <phoneticPr fontId="2"/>
  </si>
  <si>
    <t>e-KOBEから申請書を出力する。</t>
    <rPh sb="8" eb="11">
      <t>シンセイショ</t>
    </rPh>
    <rPh sb="12" eb="14">
      <t>シュツリョク</t>
    </rPh>
    <phoneticPr fontId="2"/>
  </si>
  <si>
    <t>認定管理.その他</t>
    <rPh sb="0" eb="4">
      <t>ニンテイカンリ</t>
    </rPh>
    <rPh sb="7" eb="8">
      <t>ホカ</t>
    </rPh>
    <phoneticPr fontId="2"/>
  </si>
  <si>
    <t>99.　その他</t>
    <phoneticPr fontId="2"/>
  </si>
  <si>
    <t>認定調査票等を事業者へ送付し、調査結果を登録後システム登録を行う</t>
    <rPh sb="0" eb="2">
      <t>ニンテイ</t>
    </rPh>
    <rPh sb="2" eb="4">
      <t>チョウサ</t>
    </rPh>
    <rPh sb="4" eb="5">
      <t>ヒョウ</t>
    </rPh>
    <rPh sb="5" eb="6">
      <t>トウ</t>
    </rPh>
    <rPh sb="7" eb="9">
      <t>ジギョウ</t>
    </rPh>
    <rPh sb="9" eb="10">
      <t>シャ</t>
    </rPh>
    <rPh sb="11" eb="13">
      <t>ソウフ</t>
    </rPh>
    <rPh sb="15" eb="17">
      <t>チョウサ</t>
    </rPh>
    <rPh sb="17" eb="19">
      <t>ケッカ</t>
    </rPh>
    <rPh sb="20" eb="22">
      <t>トウロク</t>
    </rPh>
    <rPh sb="22" eb="23">
      <t>ゴ</t>
    </rPh>
    <rPh sb="27" eb="29">
      <t>トウロク</t>
    </rPh>
    <rPh sb="30" eb="31">
      <t>オコナ</t>
    </rPh>
    <phoneticPr fontId="2"/>
  </si>
  <si>
    <t>主治医意見書に係る帳票を出力・送付し、主治医意見書書類の内容確認後システムに調査結果の登録を行う</t>
    <rPh sb="0" eb="3">
      <t>シュジイ</t>
    </rPh>
    <rPh sb="3" eb="6">
      <t>イケンショ</t>
    </rPh>
    <rPh sb="19" eb="22">
      <t>シュジイ</t>
    </rPh>
    <rPh sb="22" eb="25">
      <t>イケンショ</t>
    </rPh>
    <phoneticPr fontId="2"/>
  </si>
  <si>
    <t>事業者からの回答(更新の有無)を認定管理システムへ登録する。</t>
    <rPh sb="0" eb="3">
      <t>ジギョウシャ</t>
    </rPh>
    <rPh sb="6" eb="8">
      <t>カイトウ</t>
    </rPh>
    <rPh sb="9" eb="11">
      <t>コウシン</t>
    </rPh>
    <rPh sb="12" eb="14">
      <t>ウム</t>
    </rPh>
    <rPh sb="16" eb="18">
      <t>ニンテイ</t>
    </rPh>
    <rPh sb="18" eb="20">
      <t>カンリ</t>
    </rPh>
    <rPh sb="25" eb="27">
      <t>トウロク</t>
    </rPh>
    <phoneticPr fontId="2"/>
  </si>
  <si>
    <t>不備がある場合は電話(FAX)連絡を行う
1医療機関を除きFAXは送付していない。</t>
    <phoneticPr fontId="2"/>
  </si>
  <si>
    <t>被保険者証突合</t>
    <rPh sb="0" eb="4">
      <t>ヒホケンシャ</t>
    </rPh>
    <rPh sb="4" eb="5">
      <t>ショウ</t>
    </rPh>
    <rPh sb="5" eb="7">
      <t>トツゴウ</t>
    </rPh>
    <phoneticPr fontId="2"/>
  </si>
  <si>
    <t>申請書等へ補記</t>
    <rPh sb="0" eb="3">
      <t>シンセイショ</t>
    </rPh>
    <rPh sb="3" eb="4">
      <t>トウ</t>
    </rPh>
    <rPh sb="5" eb="7">
      <t>ホキ</t>
    </rPh>
    <phoneticPr fontId="2"/>
  </si>
  <si>
    <t>転入者継続案件で受給資格証明書がない場合は、要介護度の入力ができないため、本庁で受給資格証明書の発行を転入元自治体へ依頼し、その内容を確認のうえ認定事務センターでシステム登録する。(入力項目「要介護度」が入力できないため、先に「要介護度」以外の項目を入力する。)</t>
    <rPh sb="37" eb="39">
      <t>ホンチョウ</t>
    </rPh>
    <rPh sb="72" eb="74">
      <t>ニンテイ</t>
    </rPh>
    <rPh sb="74" eb="76">
      <t>ジム</t>
    </rPh>
    <phoneticPr fontId="2"/>
  </si>
  <si>
    <t>調査依頼</t>
    <rPh sb="0" eb="2">
      <t>チョウサ</t>
    </rPh>
    <rPh sb="2" eb="4">
      <t>イライ</t>
    </rPh>
    <phoneticPr fontId="2"/>
  </si>
  <si>
    <t>主治医意見書受領</t>
    <rPh sb="0" eb="3">
      <t>シュジイ</t>
    </rPh>
    <rPh sb="3" eb="6">
      <t>イケンショ</t>
    </rPh>
    <rPh sb="6" eb="8">
      <t>ジュリョウ</t>
    </rPh>
    <phoneticPr fontId="2"/>
  </si>
  <si>
    <t>区・委員から連絡受領(FAX)</t>
    <rPh sb="0" eb="1">
      <t>ク</t>
    </rPh>
    <rPh sb="2" eb="4">
      <t>イイン</t>
    </rPh>
    <rPh sb="6" eb="8">
      <t>レンラク</t>
    </rPh>
    <rPh sb="8" eb="10">
      <t>ジュリョウ</t>
    </rPh>
    <phoneticPr fontId="2"/>
  </si>
  <si>
    <t>「調査票主治医意見書突合チェックリスト」（資料作成室から送付）に記載の項目（点滴有無の相違や自立度の2ランク以上の差等）について確認する。</t>
    <rPh sb="21" eb="23">
      <t>シリョウ</t>
    </rPh>
    <rPh sb="23" eb="25">
      <t>サクセイ</t>
    </rPh>
    <rPh sb="25" eb="26">
      <t>シツ</t>
    </rPh>
    <rPh sb="28" eb="30">
      <t>ソウフ</t>
    </rPh>
    <rPh sb="32" eb="34">
      <t>キサイ</t>
    </rPh>
    <rPh sb="35" eb="37">
      <t>コウモク</t>
    </rPh>
    <rPh sb="38" eb="40">
      <t>テンテキ</t>
    </rPh>
    <rPh sb="40" eb="42">
      <t>ウム</t>
    </rPh>
    <rPh sb="43" eb="45">
      <t>ソウイ</t>
    </rPh>
    <rPh sb="46" eb="48">
      <t>ジリツ</t>
    </rPh>
    <rPh sb="48" eb="49">
      <t>ド</t>
    </rPh>
    <rPh sb="54" eb="56">
      <t>イジョウ</t>
    </rPh>
    <rPh sb="57" eb="58">
      <t>サ</t>
    </rPh>
    <rPh sb="58" eb="59">
      <t>ナド</t>
    </rPh>
    <rPh sb="64" eb="66">
      <t>カクニン</t>
    </rPh>
    <phoneticPr fontId="2"/>
  </si>
  <si>
    <t>以下のパターン別に点滴有無の相違についての記載の確認を行う。
(調査票ある⇔意見書ないの場合)
調査票の特記事項の内容確認を行い、調査員の判断根拠を確認する。
(調査票ない⇔意見書ある場合)
調査票特記事項と意見書の内容を確認し調査員・意見書の判断根拠を確認する</t>
    <rPh sb="0" eb="2">
      <t>イカ</t>
    </rPh>
    <rPh sb="7" eb="8">
      <t>ベツ</t>
    </rPh>
    <rPh sb="9" eb="11">
      <t>テンテキ</t>
    </rPh>
    <rPh sb="11" eb="13">
      <t>ウム</t>
    </rPh>
    <rPh sb="14" eb="16">
      <t>ソウイ</t>
    </rPh>
    <rPh sb="21" eb="23">
      <t>キサイ</t>
    </rPh>
    <rPh sb="24" eb="26">
      <t>カクニン</t>
    </rPh>
    <rPh sb="27" eb="28">
      <t>オコナ</t>
    </rPh>
    <rPh sb="32" eb="35">
      <t>チョウサヒョウ</t>
    </rPh>
    <rPh sb="38" eb="41">
      <t>イケンショ</t>
    </rPh>
    <rPh sb="44" eb="46">
      <t>バアイ</t>
    </rPh>
    <rPh sb="48" eb="51">
      <t>チョウサヒョウ</t>
    </rPh>
    <rPh sb="52" eb="54">
      <t>トッキ</t>
    </rPh>
    <rPh sb="54" eb="56">
      <t>ジコウ</t>
    </rPh>
    <rPh sb="57" eb="59">
      <t>ナイヨウ</t>
    </rPh>
    <rPh sb="59" eb="61">
      <t>カクニン</t>
    </rPh>
    <rPh sb="62" eb="63">
      <t>オコナ</t>
    </rPh>
    <rPh sb="65" eb="68">
      <t>チョウサイン</t>
    </rPh>
    <rPh sb="69" eb="71">
      <t>ハンダン</t>
    </rPh>
    <rPh sb="71" eb="73">
      <t>コンキョ</t>
    </rPh>
    <rPh sb="74" eb="76">
      <t>カクニン</t>
    </rPh>
    <rPh sb="81" eb="84">
      <t>チョウサヒョウ</t>
    </rPh>
    <rPh sb="87" eb="90">
      <t>イケンショ</t>
    </rPh>
    <rPh sb="92" eb="94">
      <t>バアイ</t>
    </rPh>
    <rPh sb="96" eb="99">
      <t>チョウサヒョウ</t>
    </rPh>
    <rPh sb="99" eb="101">
      <t>トッキ</t>
    </rPh>
    <rPh sb="101" eb="103">
      <t>ジコウ</t>
    </rPh>
    <rPh sb="104" eb="107">
      <t>イケンショ</t>
    </rPh>
    <rPh sb="108" eb="110">
      <t>ナイヨウ</t>
    </rPh>
    <rPh sb="111" eb="113">
      <t>カクニン</t>
    </rPh>
    <rPh sb="114" eb="117">
      <t>チョウサイン</t>
    </rPh>
    <rPh sb="118" eb="121">
      <t>イケンショ</t>
    </rPh>
    <rPh sb="122" eb="124">
      <t>ハンダン</t>
    </rPh>
    <rPh sb="124" eb="126">
      <t>コンキョ</t>
    </rPh>
    <rPh sb="127" eb="129">
      <t>カクニン</t>
    </rPh>
    <phoneticPr fontId="2"/>
  </si>
  <si>
    <t>医療機関・調査員へ問合せ(FAX)</t>
    <rPh sb="0" eb="2">
      <t>イリョウ</t>
    </rPh>
    <rPh sb="2" eb="4">
      <t>キカン</t>
    </rPh>
    <rPh sb="5" eb="8">
      <t>チョウサイン</t>
    </rPh>
    <rPh sb="9" eb="11">
      <t>トイアワ</t>
    </rPh>
    <phoneticPr fontId="2"/>
  </si>
  <si>
    <t>問合せ内容登録</t>
    <rPh sb="0" eb="2">
      <t>トイアワ</t>
    </rPh>
    <rPh sb="3" eb="5">
      <t>ナイヨウ</t>
    </rPh>
    <rPh sb="5" eb="7">
      <t>トウロク</t>
    </rPh>
    <phoneticPr fontId="2"/>
  </si>
  <si>
    <t>調書点検</t>
    <rPh sb="2" eb="4">
      <t>テンケン</t>
    </rPh>
    <phoneticPr fontId="2"/>
  </si>
  <si>
    <t>調書修正</t>
    <rPh sb="0" eb="2">
      <t>チョウショ</t>
    </rPh>
    <rPh sb="2" eb="4">
      <t>シュウセイ</t>
    </rPh>
    <phoneticPr fontId="2"/>
  </si>
  <si>
    <t>認定管理システムから更新申請書等の帳票を出力する。
(出力帳票)
・更新申請書
・更新申請区別状況集計表
・更新申請書件数リスト
・当月翌月満了者一覧表
・対象被保険者異一覧表
・出力枚数別事業者数一覧表
・事業者別未申請者確認リスト
・更新案内はがき
・更新申請区別状況集計表
・介護扶助要介護認定・要支援認定依頼書（新規・更新・変更）
・更新申請区別状況集計表
・介護保険要介護認定・要支援認定申請書（保護１０割６５歳到達専用）
・６５歳到達者一覧表
・個人特定一覧表</t>
    <rPh sb="0" eb="2">
      <t>ニンテイ</t>
    </rPh>
    <rPh sb="2" eb="4">
      <t>カンリ</t>
    </rPh>
    <rPh sb="10" eb="12">
      <t>コウシン</t>
    </rPh>
    <rPh sb="12" eb="15">
      <t>シンセイショ</t>
    </rPh>
    <rPh sb="15" eb="16">
      <t>トウ</t>
    </rPh>
    <rPh sb="17" eb="19">
      <t>チョウヒョウ</t>
    </rPh>
    <rPh sb="20" eb="22">
      <t>シュツリョク</t>
    </rPh>
    <rPh sb="27" eb="29">
      <t>シュツリョク</t>
    </rPh>
    <rPh sb="29" eb="31">
      <t>チョウヒョウ</t>
    </rPh>
    <phoneticPr fontId="2"/>
  </si>
  <si>
    <t>資料提供申請書受領</t>
    <rPh sb="0" eb="2">
      <t>シリョウ</t>
    </rPh>
    <rPh sb="2" eb="4">
      <t>テイキョウ</t>
    </rPh>
    <rPh sb="4" eb="6">
      <t>シンセイ</t>
    </rPh>
    <rPh sb="6" eb="7">
      <t>ショ</t>
    </rPh>
    <rPh sb="7" eb="9">
      <t>ジュリョウ</t>
    </rPh>
    <phoneticPr fontId="2"/>
  </si>
  <si>
    <t>7(本人申請、介護者申請)
9(事業者申請)</t>
    <rPh sb="2" eb="4">
      <t>ホンニン</t>
    </rPh>
    <rPh sb="4" eb="6">
      <t>シンセイ</t>
    </rPh>
    <rPh sb="7" eb="10">
      <t>カイゴシャ</t>
    </rPh>
    <rPh sb="10" eb="12">
      <t>シンセイ</t>
    </rPh>
    <rPh sb="16" eb="19">
      <t>ジギョウシャ</t>
    </rPh>
    <rPh sb="19" eb="21">
      <t>シンセイ</t>
    </rPh>
    <phoneticPr fontId="2"/>
  </si>
  <si>
    <t>4(事業者申請)</t>
    <phoneticPr fontId="2"/>
  </si>
  <si>
    <t>3(事業者申請)</t>
    <phoneticPr fontId="2"/>
  </si>
  <si>
    <t>申請内容の確認</t>
    <rPh sb="0" eb="2">
      <t>シンセイ</t>
    </rPh>
    <rPh sb="2" eb="4">
      <t>ナイヨウ</t>
    </rPh>
    <rPh sb="5" eb="7">
      <t>カクニン</t>
    </rPh>
    <phoneticPr fontId="2"/>
  </si>
  <si>
    <t>申請書登録</t>
    <rPh sb="0" eb="3">
      <t>シンセイショ</t>
    </rPh>
    <rPh sb="3" eb="5">
      <t>トウロク</t>
    </rPh>
    <phoneticPr fontId="2"/>
  </si>
  <si>
    <t>8(本人申請、介護者申請)
10(事業者申請)</t>
    <phoneticPr fontId="2"/>
  </si>
  <si>
    <t>9(本人申請、介護者申請)
11(事業者申請)</t>
    <phoneticPr fontId="2"/>
  </si>
  <si>
    <t>10(本人申請、介護者申請)
12(事業者申請)</t>
    <phoneticPr fontId="2"/>
  </si>
  <si>
    <t>11(本人申請、介護者申請)
13(事業者申請)</t>
    <phoneticPr fontId="2"/>
  </si>
  <si>
    <t>12(本人申請、介護者申請)
14(事業者申請)</t>
    <phoneticPr fontId="2"/>
  </si>
  <si>
    <t>13(本人申請、介護者申請)
15(事業者申請)</t>
    <phoneticPr fontId="2"/>
  </si>
  <si>
    <t>14(本人申請、介護者申請)
16(事業者申請)</t>
    <phoneticPr fontId="2"/>
  </si>
  <si>
    <t>15(本人申請、介護者申請)
17(事業者申請)</t>
    <phoneticPr fontId="2"/>
  </si>
  <si>
    <t>処分延期通知書出力</t>
    <rPh sb="7" eb="9">
      <t>シュツリョク</t>
    </rPh>
    <phoneticPr fontId="2"/>
  </si>
  <si>
    <t>処分延期通知書送付</t>
    <phoneticPr fontId="2"/>
  </si>
  <si>
    <t>関係書類発送</t>
    <rPh sb="0" eb="2">
      <t>カンケイ</t>
    </rPh>
    <rPh sb="2" eb="4">
      <t>ショルイ</t>
    </rPh>
    <rPh sb="4" eb="6">
      <t>ハッソウ</t>
    </rPh>
    <phoneticPr fontId="2"/>
  </si>
  <si>
    <t>意見書依頼請求書送付</t>
    <rPh sb="0" eb="3">
      <t>イケンショ</t>
    </rPh>
    <rPh sb="3" eb="5">
      <t>イライ</t>
    </rPh>
    <rPh sb="5" eb="8">
      <t>セイキュウショ</t>
    </rPh>
    <rPh sb="8" eb="10">
      <t>ソウフ</t>
    </rPh>
    <phoneticPr fontId="2"/>
  </si>
  <si>
    <t>請求書再出力</t>
    <rPh sb="0" eb="3">
      <t>セイキュウショ</t>
    </rPh>
    <rPh sb="3" eb="6">
      <t>サイシュツリョク</t>
    </rPh>
    <phoneticPr fontId="2"/>
  </si>
  <si>
    <t>届出書受領</t>
    <rPh sb="0" eb="3">
      <t>トドケデショ</t>
    </rPh>
    <rPh sb="3" eb="5">
      <t>ジュリョウ</t>
    </rPh>
    <phoneticPr fontId="2"/>
  </si>
  <si>
    <t>以下の帳票を総合事業システムから出力する。
・事業対象者異動処理一覧（決定分、終了分）
・被保険者証一覧
・住基異動エラーリスト
【以下は更新勧奨の場合のみ】
・事業対象者更新対象被保険者一覧表(月初のみ)
・事業対象者センター別更新対象者数一覧表(月初のみ)
・氏名補記リスト</t>
    <rPh sb="0" eb="2">
      <t>イカ</t>
    </rPh>
    <rPh sb="3" eb="5">
      <t>チョウヒョウ</t>
    </rPh>
    <rPh sb="6" eb="10">
      <t>ソウゴウジギョウ</t>
    </rPh>
    <rPh sb="16" eb="18">
      <t>シュツリョク</t>
    </rPh>
    <rPh sb="35" eb="37">
      <t>ケッテイ</t>
    </rPh>
    <rPh sb="37" eb="38">
      <t>ブン</t>
    </rPh>
    <rPh sb="39" eb="42">
      <t>シュウリョウブン</t>
    </rPh>
    <rPh sb="45" eb="50">
      <t>ヒホケンシャショウ</t>
    </rPh>
    <rPh sb="50" eb="52">
      <t>イチラン</t>
    </rPh>
    <rPh sb="66" eb="68">
      <t>イカ</t>
    </rPh>
    <rPh sb="69" eb="73">
      <t>コウシンカンショウ</t>
    </rPh>
    <rPh sb="74" eb="76">
      <t>バアイ</t>
    </rPh>
    <phoneticPr fontId="2"/>
  </si>
  <si>
    <t>申請書内容を審査会支援システムに登録を行う。</t>
    <rPh sb="3" eb="5">
      <t>ナイヨウ</t>
    </rPh>
    <rPh sb="6" eb="9">
      <t>シンサカイ</t>
    </rPh>
    <rPh sb="9" eb="11">
      <t>シエン</t>
    </rPh>
    <rPh sb="16" eb="18">
      <t>トウロク</t>
    </rPh>
    <rPh sb="19" eb="20">
      <t>オコナ</t>
    </rPh>
    <phoneticPr fontId="2"/>
  </si>
  <si>
    <t>認定管理システムに申請取り下げ書の内容を登録し、データ印を押印を行う。</t>
    <rPh sb="0" eb="2">
      <t>ニンテイ</t>
    </rPh>
    <rPh sb="2" eb="4">
      <t>カンリ</t>
    </rPh>
    <rPh sb="9" eb="11">
      <t>シンセイ</t>
    </rPh>
    <rPh sb="11" eb="12">
      <t>ト</t>
    </rPh>
    <rPh sb="13" eb="14">
      <t>サ</t>
    </rPh>
    <rPh sb="15" eb="16">
      <t>ショ</t>
    </rPh>
    <rPh sb="17" eb="19">
      <t>ナイヨウ</t>
    </rPh>
    <rPh sb="20" eb="22">
      <t>トウロク</t>
    </rPh>
    <rPh sb="29" eb="31">
      <t>オウイン</t>
    </rPh>
    <rPh sb="32" eb="33">
      <t>オコナ</t>
    </rPh>
    <phoneticPr fontId="2"/>
  </si>
  <si>
    <t>転入者継続及び生活保護引継について結果情報を認定管理システムに登録を行う。</t>
    <rPh sb="0" eb="2">
      <t>テンニュウ</t>
    </rPh>
    <rPh sb="2" eb="3">
      <t>シャ</t>
    </rPh>
    <rPh sb="5" eb="6">
      <t>オヨ</t>
    </rPh>
    <rPh sb="7" eb="11">
      <t>セイカツホゴ</t>
    </rPh>
    <rPh sb="11" eb="13">
      <t>ヒキツギ</t>
    </rPh>
    <rPh sb="17" eb="19">
      <t>ケッカ</t>
    </rPh>
    <rPh sb="19" eb="21">
      <t>ジョウホウ</t>
    </rPh>
    <rPh sb="22" eb="24">
      <t>ニンテイ</t>
    </rPh>
    <rPh sb="24" eb="26">
      <t>カンリ</t>
    </rPh>
    <rPh sb="31" eb="33">
      <t>トウロク</t>
    </rPh>
    <rPh sb="34" eb="35">
      <t>オコナ</t>
    </rPh>
    <phoneticPr fontId="2"/>
  </si>
  <si>
    <t>基本CL、CM届出書の確認結果についてシステム登録を行う。</t>
    <rPh sb="0" eb="2">
      <t>キホン</t>
    </rPh>
    <rPh sb="7" eb="10">
      <t>トドケデショ</t>
    </rPh>
    <rPh sb="11" eb="13">
      <t>カクニン</t>
    </rPh>
    <rPh sb="13" eb="15">
      <t>ケッカ</t>
    </rPh>
    <rPh sb="23" eb="25">
      <t>トウロク</t>
    </rPh>
    <rPh sb="26" eb="27">
      <t>オコナ</t>
    </rPh>
    <phoneticPr fontId="2"/>
  </si>
  <si>
    <t>転入者継続・生活保護引継分について、申請書の内容を認定管理システムに登録を行う。</t>
    <rPh sb="0" eb="3">
      <t>テンニュウシャ</t>
    </rPh>
    <rPh sb="3" eb="5">
      <t>ケイゾク</t>
    </rPh>
    <rPh sb="6" eb="10">
      <t>セイカツホゴ</t>
    </rPh>
    <rPh sb="10" eb="12">
      <t>ヒキツギ</t>
    </rPh>
    <rPh sb="12" eb="13">
      <t>ブン</t>
    </rPh>
    <rPh sb="18" eb="21">
      <t>シンセイショ</t>
    </rPh>
    <rPh sb="22" eb="24">
      <t>ナイヨウ</t>
    </rPh>
    <rPh sb="25" eb="27">
      <t>ニンテイ</t>
    </rPh>
    <rPh sb="27" eb="29">
      <t>カンリ</t>
    </rPh>
    <rPh sb="34" eb="36">
      <t>トウロク</t>
    </rPh>
    <rPh sb="37" eb="38">
      <t>オコナ</t>
    </rPh>
    <phoneticPr fontId="2"/>
  </si>
  <si>
    <t>毎朝事務班より適正化班点検予定の調査票が届くため事務班点検済調査票の受領を行う。</t>
    <rPh sb="0" eb="2">
      <t>マイアサ</t>
    </rPh>
    <rPh sb="2" eb="5">
      <t>ジムハン</t>
    </rPh>
    <rPh sb="7" eb="11">
      <t>テキセイカハン</t>
    </rPh>
    <rPh sb="11" eb="13">
      <t>テンケン</t>
    </rPh>
    <rPh sb="13" eb="15">
      <t>ヨテイ</t>
    </rPh>
    <rPh sb="16" eb="19">
      <t>チョウサヒョウ</t>
    </rPh>
    <rPh sb="20" eb="21">
      <t>トド</t>
    </rPh>
    <rPh sb="24" eb="27">
      <t>ジムハン</t>
    </rPh>
    <rPh sb="27" eb="29">
      <t>テンケン</t>
    </rPh>
    <rPh sb="29" eb="30">
      <t>スミ</t>
    </rPh>
    <rPh sb="30" eb="33">
      <t>チョウサヒョウ</t>
    </rPh>
    <rPh sb="34" eb="36">
      <t>ジュリョウ</t>
    </rPh>
    <rPh sb="37" eb="38">
      <t>オコナ</t>
    </rPh>
    <phoneticPr fontId="2"/>
  </si>
  <si>
    <t>認定結果についてシステム登録を行い、認定結果通知書等を申請者に送付する。</t>
    <rPh sb="0" eb="4">
      <t>ニンテイケッカ</t>
    </rPh>
    <rPh sb="12" eb="14">
      <t>トウロク</t>
    </rPh>
    <rPh sb="15" eb="16">
      <t>オコナ</t>
    </rPh>
    <rPh sb="18" eb="20">
      <t>ニンテイ</t>
    </rPh>
    <rPh sb="20" eb="22">
      <t>ケッカ</t>
    </rPh>
    <rPh sb="22" eb="25">
      <t>ツウチショ</t>
    </rPh>
    <rPh sb="25" eb="26">
      <t>トウ</t>
    </rPh>
    <rPh sb="27" eb="30">
      <t>シンセイシャ</t>
    </rPh>
    <rPh sb="31" eb="33">
      <t>ソウフ</t>
    </rPh>
    <phoneticPr fontId="2"/>
  </si>
  <si>
    <t>情報提供の同意を確認し、申請者に認定結果等の情報を送付する。</t>
    <rPh sb="0" eb="4">
      <t>ジョウホウテイキョウ</t>
    </rPh>
    <rPh sb="5" eb="7">
      <t>ドウイ</t>
    </rPh>
    <rPh sb="8" eb="10">
      <t>カクニン</t>
    </rPh>
    <rPh sb="12" eb="15">
      <t>シンセイシャ</t>
    </rPh>
    <rPh sb="16" eb="18">
      <t>ニンテイ</t>
    </rPh>
    <rPh sb="18" eb="20">
      <t>ケッカ</t>
    </rPh>
    <rPh sb="20" eb="21">
      <t>トウ</t>
    </rPh>
    <rPh sb="22" eb="24">
      <t>ジョウホウ</t>
    </rPh>
    <rPh sb="25" eb="27">
      <t>ソウフ</t>
    </rPh>
    <phoneticPr fontId="2"/>
  </si>
  <si>
    <t>本人・事業者・介護者から資料提供の申請を受領し、システム登録後、認定結果等の情報を送付する。</t>
    <rPh sb="0" eb="2">
      <t>ホンニン</t>
    </rPh>
    <rPh sb="3" eb="6">
      <t>ジギョウシャ</t>
    </rPh>
    <rPh sb="7" eb="10">
      <t>カイゴシャ</t>
    </rPh>
    <rPh sb="12" eb="14">
      <t>シリョウ</t>
    </rPh>
    <rPh sb="14" eb="16">
      <t>テイキョウ</t>
    </rPh>
    <rPh sb="17" eb="19">
      <t>シンセイ</t>
    </rPh>
    <rPh sb="20" eb="22">
      <t>ジュリョウ</t>
    </rPh>
    <rPh sb="28" eb="30">
      <t>トウロク</t>
    </rPh>
    <rPh sb="30" eb="31">
      <t>ゴ</t>
    </rPh>
    <rPh sb="32" eb="34">
      <t>ニンテイ</t>
    </rPh>
    <rPh sb="34" eb="36">
      <t>ケッカ</t>
    </rPh>
    <rPh sb="36" eb="37">
      <t>トウ</t>
    </rPh>
    <rPh sb="38" eb="40">
      <t>ジョウホウ</t>
    </rPh>
    <rPh sb="41" eb="43">
      <t>ソウフ</t>
    </rPh>
    <phoneticPr fontId="2"/>
  </si>
  <si>
    <t>認定調査委託料ついて関係書類を発行後送付を行う</t>
    <rPh sb="0" eb="4">
      <t>ニンテイチョウサ</t>
    </rPh>
    <rPh sb="4" eb="7">
      <t>イタクリョウ</t>
    </rPh>
    <rPh sb="10" eb="14">
      <t>カンケイショルイ</t>
    </rPh>
    <rPh sb="15" eb="17">
      <t>ハッコウ</t>
    </rPh>
    <rPh sb="17" eb="18">
      <t>ゴ</t>
    </rPh>
    <rPh sb="18" eb="20">
      <t>ソウフ</t>
    </rPh>
    <rPh sb="21" eb="22">
      <t>オコナ</t>
    </rPh>
    <phoneticPr fontId="2"/>
  </si>
  <si>
    <t>主治医意見書作成料について関係書類を発行後送付を行う</t>
    <rPh sb="0" eb="3">
      <t>シュジイ</t>
    </rPh>
    <rPh sb="3" eb="6">
      <t>イケンショ</t>
    </rPh>
    <rPh sb="6" eb="9">
      <t>サクセイリョウ</t>
    </rPh>
    <rPh sb="13" eb="17">
      <t>カンケイショルイ</t>
    </rPh>
    <rPh sb="18" eb="20">
      <t>ハッコウ</t>
    </rPh>
    <rPh sb="20" eb="21">
      <t>ゴ</t>
    </rPh>
    <rPh sb="21" eb="23">
      <t>ソウフ</t>
    </rPh>
    <rPh sb="24" eb="25">
      <t>オコナ</t>
    </rPh>
    <phoneticPr fontId="2"/>
  </si>
  <si>
    <t>居宅介護・介護予防サービス計画作成(終了・小規模施設)届出を受領し、システム登録後、申請者に被保険者証等を送付する。</t>
    <rPh sb="30" eb="32">
      <t>ジュリョウ</t>
    </rPh>
    <rPh sb="38" eb="41">
      <t>トウロクゴ</t>
    </rPh>
    <rPh sb="42" eb="45">
      <t>シンセイシャ</t>
    </rPh>
    <rPh sb="46" eb="50">
      <t>ヒホケンシャ</t>
    </rPh>
    <rPh sb="50" eb="51">
      <t>ショウ</t>
    </rPh>
    <rPh sb="51" eb="52">
      <t>トウ</t>
    </rPh>
    <rPh sb="53" eb="55">
      <t>ソウフ</t>
    </rPh>
    <phoneticPr fontId="2"/>
  </si>
  <si>
    <t>8.2居宅届出</t>
    <rPh sb="3" eb="5">
      <t>キョタク</t>
    </rPh>
    <rPh sb="5" eb="7">
      <t>トドケデ</t>
    </rPh>
    <phoneticPr fontId="2"/>
  </si>
  <si>
    <t>・印刷対象者を前日に指定して出力する。
・取下げとの行き違い防止のためステータス変更が必要</t>
    <rPh sb="1" eb="3">
      <t>インサツ</t>
    </rPh>
    <rPh sb="3" eb="6">
      <t>タイショウシャ</t>
    </rPh>
    <rPh sb="7" eb="9">
      <t>ゼンジツ</t>
    </rPh>
    <rPh sb="10" eb="12">
      <t>シテイ</t>
    </rPh>
    <rPh sb="14" eb="16">
      <t>シュツリョク</t>
    </rPh>
    <rPh sb="40" eb="42">
      <t>ヘンコウ</t>
    </rPh>
    <rPh sb="43" eb="45">
      <t>ヒツヨウ</t>
    </rPh>
    <phoneticPr fontId="2"/>
  </si>
  <si>
    <t>e-KOBE経由で電子申請を受領する。</t>
    <phoneticPr fontId="2"/>
  </si>
  <si>
    <t>e-KOBEから申請書を出力する。</t>
    <phoneticPr fontId="2"/>
  </si>
  <si>
    <t>・事業者申請の場合のみ
・印刷対象者を前日に指定して出力する。
・取下げとの行き違い防止のためステータス変更が必要</t>
    <rPh sb="1" eb="4">
      <t>ジギョウシャ</t>
    </rPh>
    <rPh sb="4" eb="6">
      <t>シンセイ</t>
    </rPh>
    <rPh sb="7" eb="9">
      <t>バアイ</t>
    </rPh>
    <phoneticPr fontId="2"/>
  </si>
  <si>
    <t>・印刷対象者を前日に指定して出力する。
・取下げとの行き違い防止のためステータス変更が必要</t>
    <phoneticPr fontId="2"/>
  </si>
  <si>
    <t xml:space="preserve">・事業者申請の場合のみ
</t>
    <rPh sb="1" eb="4">
      <t>ジギョウシャ</t>
    </rPh>
    <rPh sb="4" eb="6">
      <t>シンセイ</t>
    </rPh>
    <rPh sb="7" eb="9">
      <t>バアイ</t>
    </rPh>
    <phoneticPr fontId="2"/>
  </si>
  <si>
    <t>オンラインで申請された内容とは別に被保険者証(または資格者証)が郵送されるため受領する。</t>
    <phoneticPr fontId="2"/>
  </si>
  <si>
    <t>郵送で別途送付される被保険者証と申請書を突合させ、出力した申請書と被保険者証をクリップで留め、保管する。</t>
    <phoneticPr fontId="2"/>
  </si>
  <si>
    <t>申請書送付の希望連絡があった場合に以下の書類の送付行う。
(送付書類)
・申請書
・連絡票
・返信用封筒
・記入見本（案内文と一体）</t>
    <rPh sb="0" eb="3">
      <t>シンセイショ</t>
    </rPh>
    <rPh sb="3" eb="5">
      <t>ソウフ</t>
    </rPh>
    <rPh sb="6" eb="8">
      <t>キボウ</t>
    </rPh>
    <rPh sb="8" eb="10">
      <t>レンラク</t>
    </rPh>
    <rPh sb="14" eb="16">
      <t>バアイ</t>
    </rPh>
    <rPh sb="17" eb="19">
      <t>イカ</t>
    </rPh>
    <rPh sb="20" eb="22">
      <t>ショルイ</t>
    </rPh>
    <rPh sb="23" eb="25">
      <t>ソウフ</t>
    </rPh>
    <rPh sb="25" eb="26">
      <t>オコナ</t>
    </rPh>
    <rPh sb="30" eb="32">
      <t>ソウフ</t>
    </rPh>
    <rPh sb="32" eb="34">
      <t>ショルイ</t>
    </rPh>
    <rPh sb="37" eb="40">
      <t>シンセイショ</t>
    </rPh>
    <rPh sb="42" eb="45">
      <t>レンラクヒョウ</t>
    </rPh>
    <rPh sb="47" eb="50">
      <t>ヘンシンヨウ</t>
    </rPh>
    <rPh sb="50" eb="52">
      <t>フウトウ</t>
    </rPh>
    <rPh sb="54" eb="58">
      <t>キニュウミホン</t>
    </rPh>
    <rPh sb="59" eb="62">
      <t>アンナイブン</t>
    </rPh>
    <rPh sb="63" eb="65">
      <t>イッタイ</t>
    </rPh>
    <phoneticPr fontId="2"/>
  </si>
  <si>
    <t>初期点検対象調査員の調査票を抽出し、「初期内容点検票ファイル」から対象調査員のシートを取り出し、被保番・調査実施日を日付順に記入、調査実施日枠下線にマーカーをし、指定の順に整理し、カゴに収納する。その後当日処理予定の調査票総数を集計票に記入する。</t>
    <rPh sb="0" eb="2">
      <t>ショキ</t>
    </rPh>
    <rPh sb="2" eb="4">
      <t>テンケン</t>
    </rPh>
    <rPh sb="4" eb="6">
      <t>タイショウ</t>
    </rPh>
    <rPh sb="6" eb="9">
      <t>チョウサイン</t>
    </rPh>
    <rPh sb="10" eb="13">
      <t>チョウサヒョウ</t>
    </rPh>
    <rPh sb="14" eb="16">
      <t>チュウシュツ</t>
    </rPh>
    <rPh sb="19" eb="21">
      <t>ショキ</t>
    </rPh>
    <rPh sb="21" eb="23">
      <t>ナイヨウ</t>
    </rPh>
    <rPh sb="23" eb="25">
      <t>テンケン</t>
    </rPh>
    <rPh sb="25" eb="26">
      <t>ヒョウ</t>
    </rPh>
    <rPh sb="33" eb="35">
      <t>タイショウ</t>
    </rPh>
    <rPh sb="35" eb="38">
      <t>チョウサイン</t>
    </rPh>
    <rPh sb="43" eb="44">
      <t>ト</t>
    </rPh>
    <rPh sb="45" eb="46">
      <t>ダ</t>
    </rPh>
    <rPh sb="48" eb="51">
      <t>ヒホバン</t>
    </rPh>
    <rPh sb="52" eb="54">
      <t>チョウサ</t>
    </rPh>
    <rPh sb="54" eb="57">
      <t>ジッシビ</t>
    </rPh>
    <rPh sb="58" eb="60">
      <t>ヒヅケ</t>
    </rPh>
    <rPh sb="60" eb="61">
      <t>ジュン</t>
    </rPh>
    <rPh sb="62" eb="64">
      <t>キニュウ</t>
    </rPh>
    <rPh sb="65" eb="70">
      <t>チョウサジッシビ</t>
    </rPh>
    <rPh sb="70" eb="71">
      <t>ワク</t>
    </rPh>
    <rPh sb="71" eb="73">
      <t>カセン</t>
    </rPh>
    <rPh sb="81" eb="83">
      <t>シテイ</t>
    </rPh>
    <rPh sb="84" eb="85">
      <t>ジュン</t>
    </rPh>
    <rPh sb="86" eb="88">
      <t>セイリ</t>
    </rPh>
    <rPh sb="93" eb="95">
      <t>シュウノウ</t>
    </rPh>
    <rPh sb="100" eb="101">
      <t>ゴ</t>
    </rPh>
    <rPh sb="101" eb="103">
      <t>トウジツ</t>
    </rPh>
    <rPh sb="103" eb="105">
      <t>ショリ</t>
    </rPh>
    <rPh sb="105" eb="107">
      <t>ヨテイ</t>
    </rPh>
    <rPh sb="108" eb="111">
      <t>チョウサヒョウ</t>
    </rPh>
    <rPh sb="111" eb="113">
      <t>ソウスウ</t>
    </rPh>
    <rPh sb="114" eb="116">
      <t>シュウケイ</t>
    </rPh>
    <rPh sb="116" eb="117">
      <t>ヒョウ</t>
    </rPh>
    <rPh sb="118" eb="120">
      <t>キニュウ</t>
    </rPh>
    <phoneticPr fontId="2"/>
  </si>
  <si>
    <t>7.7　情報提供</t>
    <rPh sb="4" eb="8">
      <t>ジョウホウテイキョウ</t>
    </rPh>
    <phoneticPr fontId="2"/>
  </si>
  <si>
    <t xml:space="preserve">基本チェックリストとCM届出書について申請書の内容を総合事業システムにシステム登録を行う。
</t>
    <rPh sb="0" eb="2">
      <t>キホン</t>
    </rPh>
    <rPh sb="12" eb="14">
      <t>トドケデ</t>
    </rPh>
    <rPh sb="14" eb="15">
      <t>ショ</t>
    </rPh>
    <rPh sb="19" eb="22">
      <t>シンセイショ</t>
    </rPh>
    <rPh sb="23" eb="25">
      <t>ナイヨウ</t>
    </rPh>
    <rPh sb="26" eb="28">
      <t>ソウゴウ</t>
    </rPh>
    <rPh sb="28" eb="30">
      <t>ジギョウ</t>
    </rPh>
    <rPh sb="39" eb="41">
      <t>トウロク</t>
    </rPh>
    <rPh sb="42" eb="43">
      <t>オコナ</t>
    </rPh>
    <phoneticPr fontId="2"/>
  </si>
  <si>
    <t>総合事業システムから申請書類情報確認票兼登録内容確認票を出力する。</t>
    <rPh sb="0" eb="2">
      <t>ソウゴウ</t>
    </rPh>
    <rPh sb="2" eb="4">
      <t>ジギョウ</t>
    </rPh>
    <rPh sb="14" eb="16">
      <t>ジョウホウ</t>
    </rPh>
    <rPh sb="28" eb="30">
      <t>シュツリョク</t>
    </rPh>
    <phoneticPr fontId="2"/>
  </si>
  <si>
    <t>・この段階で非該当の申請があるケースもあり（集計誤りなど）。この段階で非該当が発覚すればあんしんすこやかセンターに返却する。
・暫定利用の場合は介護保険課で職権入力する場合あり（センター関与なし）。
・住所地特例の場合、本庁で書類確認後認定事務センターで入力を行う。</t>
    <rPh sb="101" eb="104">
      <t>ジュウショチ</t>
    </rPh>
    <rPh sb="104" eb="106">
      <t>トクレイ</t>
    </rPh>
    <rPh sb="107" eb="109">
      <t>バアイ</t>
    </rPh>
    <rPh sb="110" eb="112">
      <t>ホンチョウ</t>
    </rPh>
    <rPh sb="113" eb="115">
      <t>ショルイ</t>
    </rPh>
    <rPh sb="115" eb="117">
      <t>カクニン</t>
    </rPh>
    <rPh sb="117" eb="118">
      <t>ゴ</t>
    </rPh>
    <rPh sb="118" eb="120">
      <t>ニンテイ</t>
    </rPh>
    <rPh sb="120" eb="122">
      <t>ジム</t>
    </rPh>
    <rPh sb="127" eb="129">
      <t>ニュウリョク</t>
    </rPh>
    <rPh sb="130" eb="131">
      <t>オコナ</t>
    </rPh>
    <phoneticPr fontId="2"/>
  </si>
  <si>
    <t>入力の都度、総合事業システムから事業対象者登録内容確認票を出力する。</t>
    <rPh sb="0" eb="2">
      <t>ニュウリョク</t>
    </rPh>
    <rPh sb="3" eb="5">
      <t>ツド</t>
    </rPh>
    <rPh sb="6" eb="8">
      <t>ソウゴウ</t>
    </rPh>
    <rPh sb="8" eb="10">
      <t>ジギョウ</t>
    </rPh>
    <rPh sb="29" eb="31">
      <t>シュツリョク</t>
    </rPh>
    <phoneticPr fontId="2"/>
  </si>
  <si>
    <t>本庁で出力された、事業対象者異動処理一覧、被保険者証発行一覧、被保険者証、負担割合証を受理する。</t>
    <rPh sb="0" eb="2">
      <t>ホンチョウ</t>
    </rPh>
    <rPh sb="3" eb="5">
      <t>シュツリョク</t>
    </rPh>
    <rPh sb="43" eb="45">
      <t>ジュリ</t>
    </rPh>
    <phoneticPr fontId="2"/>
  </si>
  <si>
    <t>総合事業システムから住基異動エラーリストが出力されているかの確認を行う。
対応は本庁で行うため、出力されている場合は本庁に連連絡を行う。</t>
    <rPh sb="0" eb="4">
      <t>ソウゴウジギョウ</t>
    </rPh>
    <rPh sb="10" eb="12">
      <t>ジュウキ</t>
    </rPh>
    <rPh sb="12" eb="14">
      <t>イドウ</t>
    </rPh>
    <rPh sb="21" eb="23">
      <t>シュツリョク</t>
    </rPh>
    <rPh sb="30" eb="32">
      <t>カクニン</t>
    </rPh>
    <rPh sb="33" eb="34">
      <t>オコナ</t>
    </rPh>
    <rPh sb="37" eb="39">
      <t>タイオウ</t>
    </rPh>
    <rPh sb="40" eb="42">
      <t>ホンチョウ</t>
    </rPh>
    <rPh sb="43" eb="44">
      <t>オコナ</t>
    </rPh>
    <rPh sb="48" eb="50">
      <t>シュツリョク</t>
    </rPh>
    <rPh sb="55" eb="57">
      <t>バアイ</t>
    </rPh>
    <rPh sb="58" eb="60">
      <t>ホンチョウ</t>
    </rPh>
    <rPh sb="61" eb="62">
      <t>レン</t>
    </rPh>
    <rPh sb="62" eb="64">
      <t>レンラク</t>
    </rPh>
    <rPh sb="65" eb="66">
      <t>オコナ</t>
    </rPh>
    <phoneticPr fontId="2"/>
  </si>
  <si>
    <t>被保険者証、負担割合、案内文を申請者に送付する。</t>
    <rPh sb="0" eb="5">
      <t>ヒホケンシャショウ</t>
    </rPh>
    <rPh sb="6" eb="10">
      <t>フタンワリアイ</t>
    </rPh>
    <rPh sb="11" eb="14">
      <t>アンナイブン</t>
    </rPh>
    <rPh sb="15" eb="18">
      <t>シンセイシャ</t>
    </rPh>
    <rPh sb="19" eb="21">
      <t>ソウフ</t>
    </rPh>
    <phoneticPr fontId="2"/>
  </si>
  <si>
    <t>2ヶ月に1回、センターで職員スケジュールと廃棄日時の調整及び業者の手配を実施する。</t>
    <rPh sb="12" eb="14">
      <t>ショクイン</t>
    </rPh>
    <rPh sb="21" eb="23">
      <t>ハイキ</t>
    </rPh>
    <rPh sb="23" eb="25">
      <t>ニチジ</t>
    </rPh>
    <rPh sb="26" eb="28">
      <t>チョウセイ</t>
    </rPh>
    <rPh sb="28" eb="29">
      <t>オヨ</t>
    </rPh>
    <rPh sb="30" eb="32">
      <t>ギョウシャ</t>
    </rPh>
    <rPh sb="33" eb="35">
      <t>テハイ</t>
    </rPh>
    <rPh sb="36" eb="38">
      <t>ジッシ</t>
    </rPh>
    <phoneticPr fontId="2"/>
  </si>
  <si>
    <t>月1回実施の定例会に関する報告書を作成し、件数報告や課題、協議事項を記載する。
当該資料に基づき定例会を実施する（実施場所はセンター）。</t>
    <rPh sb="0" eb="1">
      <t>ツキ</t>
    </rPh>
    <rPh sb="2" eb="3">
      <t>カイ</t>
    </rPh>
    <rPh sb="3" eb="5">
      <t>ジッシ</t>
    </rPh>
    <rPh sb="6" eb="9">
      <t>テイレイカイ</t>
    </rPh>
    <rPh sb="10" eb="11">
      <t>カン</t>
    </rPh>
    <rPh sb="13" eb="16">
      <t>ホウコクショ</t>
    </rPh>
    <rPh sb="17" eb="19">
      <t>サクセイ</t>
    </rPh>
    <rPh sb="21" eb="23">
      <t>ケンスウ</t>
    </rPh>
    <rPh sb="23" eb="25">
      <t>ホウコク</t>
    </rPh>
    <rPh sb="26" eb="28">
      <t>カダイ</t>
    </rPh>
    <rPh sb="29" eb="33">
      <t>キョウギジコウ</t>
    </rPh>
    <rPh sb="34" eb="36">
      <t>キサイ</t>
    </rPh>
    <rPh sb="40" eb="42">
      <t>トウガイ</t>
    </rPh>
    <rPh sb="42" eb="44">
      <t>シリョウ</t>
    </rPh>
    <rPh sb="45" eb="46">
      <t>モト</t>
    </rPh>
    <rPh sb="48" eb="51">
      <t>テイレイカイ</t>
    </rPh>
    <rPh sb="52" eb="54">
      <t>ジッシ</t>
    </rPh>
    <rPh sb="57" eb="59">
      <t>ジッシ</t>
    </rPh>
    <rPh sb="59" eb="61">
      <t>バショ</t>
    </rPh>
    <phoneticPr fontId="2"/>
  </si>
  <si>
    <t>要介護認定関連システムの再構築に向けた自治体の情報システムの標準化・共通化に係るコンサルタント事業者からのヒアリング対応、BPRにおける課題解決の提案、新システムを利用した業務計画支援等（職員様の情報支援程度）</t>
    <rPh sb="94" eb="96">
      <t>ショクイン</t>
    </rPh>
    <rPh sb="96" eb="97">
      <t>サマ</t>
    </rPh>
    <rPh sb="98" eb="100">
      <t>ジョウホウ</t>
    </rPh>
    <rPh sb="100" eb="102">
      <t>シエン</t>
    </rPh>
    <rPh sb="102" eb="104">
      <t>テイド</t>
    </rPh>
    <phoneticPr fontId="2"/>
  </si>
  <si>
    <t>必要に応じて協議に参画し、要介護認定関連システムの再構築に向けた自治体の情報システムの標準化・共通化に係るコンサルタント事業者からのヒアリング対応、BPRにおける課題解決の提案、新システムを利用した業務計画支援等（職員様の情報支援程度）を行う。</t>
    <rPh sb="0" eb="2">
      <t>ヒツヨウ</t>
    </rPh>
    <rPh sb="3" eb="4">
      <t>オウ</t>
    </rPh>
    <rPh sb="6" eb="8">
      <t>キョウギ</t>
    </rPh>
    <rPh sb="9" eb="11">
      <t>サンカク</t>
    </rPh>
    <rPh sb="119" eb="120">
      <t>オコナ</t>
    </rPh>
    <phoneticPr fontId="2"/>
  </si>
  <si>
    <t>センター執務室に一定資料を保管し、専用段ボールに梱包して、センターから三井倉庫へ集荷依頼（三井倉庫が回収）。
3～4か月に1回程度の頻度。</t>
    <rPh sb="4" eb="7">
      <t>シツムシツ</t>
    </rPh>
    <rPh sb="8" eb="10">
      <t>イッテイ</t>
    </rPh>
    <rPh sb="10" eb="12">
      <t>シリョウ</t>
    </rPh>
    <rPh sb="13" eb="15">
      <t>ホカン</t>
    </rPh>
    <rPh sb="17" eb="19">
      <t>センヨウ</t>
    </rPh>
    <rPh sb="19" eb="20">
      <t>ダン</t>
    </rPh>
    <rPh sb="24" eb="26">
      <t>コンポウ</t>
    </rPh>
    <rPh sb="35" eb="39">
      <t>ミツイソウコ</t>
    </rPh>
    <rPh sb="40" eb="42">
      <t>シュウカ</t>
    </rPh>
    <rPh sb="42" eb="44">
      <t>イライ</t>
    </rPh>
    <rPh sb="45" eb="49">
      <t>ミツイソウコ</t>
    </rPh>
    <rPh sb="50" eb="52">
      <t>カイシュウ</t>
    </rPh>
    <rPh sb="59" eb="60">
      <t>ゲツ</t>
    </rPh>
    <rPh sb="62" eb="63">
      <t>カイ</t>
    </rPh>
    <rPh sb="63" eb="65">
      <t>テイド</t>
    </rPh>
    <rPh sb="66" eb="68">
      <t>ヒンド</t>
    </rPh>
    <phoneticPr fontId="2"/>
  </si>
  <si>
    <t>各種業務マニュアルの作成・更新：業務フロー、実施の手順、業務詳細マニュアル等（本著作物の著作権、所有権その他の権利は、神戸市に帰属する。）</t>
    <phoneticPr fontId="2"/>
  </si>
  <si>
    <t>各種業務マニュアルの作成・更新：業務フロー、実施の手順、業務詳細マニュアル等（本著作物の著作権、所有権その他の権利は、神戸市に帰属する。）について年1回（年度末）の更新に向けて作業を行う。</t>
    <rPh sb="73" eb="74">
      <t>ネン</t>
    </rPh>
    <rPh sb="75" eb="76">
      <t>カイ</t>
    </rPh>
    <rPh sb="77" eb="80">
      <t>ネンドマツ</t>
    </rPh>
    <rPh sb="82" eb="84">
      <t>コウシン</t>
    </rPh>
    <rPh sb="85" eb="86">
      <t>ム</t>
    </rPh>
    <rPh sb="88" eb="90">
      <t>サギョウ</t>
    </rPh>
    <rPh sb="91" eb="92">
      <t>オコナ</t>
    </rPh>
    <phoneticPr fontId="2"/>
  </si>
  <si>
    <t>OCR読み取りは資料作成室で審査会支援システムを使用する</t>
    <rPh sb="3" eb="4">
      <t>ヨ</t>
    </rPh>
    <rPh sb="5" eb="6">
      <t>ト</t>
    </rPh>
    <rPh sb="8" eb="10">
      <t>シリョウ</t>
    </rPh>
    <rPh sb="10" eb="12">
      <t>サクセイ</t>
    </rPh>
    <rPh sb="12" eb="13">
      <t>シツ</t>
    </rPh>
    <rPh sb="14" eb="17">
      <t>シンサカイ</t>
    </rPh>
    <rPh sb="17" eb="19">
      <t>シエン</t>
    </rPh>
    <rPh sb="24" eb="26">
      <t>シヨウ</t>
    </rPh>
    <phoneticPr fontId="2"/>
  </si>
  <si>
    <t>更新リストのチェックボックスへの記載漏れ有無の確認を行う。</t>
    <rPh sb="0" eb="2">
      <t>コウシン</t>
    </rPh>
    <rPh sb="16" eb="18">
      <t>キサイ</t>
    </rPh>
    <rPh sb="18" eb="19">
      <t>モ</t>
    </rPh>
    <rPh sb="20" eb="22">
      <t>ウム</t>
    </rPh>
    <rPh sb="23" eb="25">
      <t>カクニン</t>
    </rPh>
    <rPh sb="26" eb="27">
      <t>オコナ</t>
    </rPh>
    <phoneticPr fontId="2"/>
  </si>
  <si>
    <t>事業所からFAXにて更新申請状況について回答があるため受領する。</t>
    <rPh sb="0" eb="3">
      <t>ジギョウショ</t>
    </rPh>
    <rPh sb="10" eb="12">
      <t>コウシン</t>
    </rPh>
    <rPh sb="12" eb="14">
      <t>シンセイ</t>
    </rPh>
    <rPh sb="14" eb="16">
      <t>ジョウキョウ</t>
    </rPh>
    <rPh sb="20" eb="22">
      <t>カイトウ</t>
    </rPh>
    <rPh sb="27" eb="29">
      <t>ジュリョウ</t>
    </rPh>
    <phoneticPr fontId="2"/>
  </si>
  <si>
    <t>送付</t>
    <rPh sb="0" eb="2">
      <t>コジンアテ</t>
    </rPh>
    <phoneticPr fontId="2"/>
  </si>
  <si>
    <t>(個人宛)勧奨はがき送付</t>
    <rPh sb="1" eb="4">
      <t>コジンアテ</t>
    </rPh>
    <rPh sb="5" eb="7">
      <t>カンショウ</t>
    </rPh>
    <rPh sb="10" eb="12">
      <t>ソウフ</t>
    </rPh>
    <phoneticPr fontId="2"/>
  </si>
  <si>
    <t>単位・処理時間
備考</t>
    <rPh sb="0" eb="2">
      <t>タンイ</t>
    </rPh>
    <rPh sb="3" eb="7">
      <t>ショリジカン</t>
    </rPh>
    <rPh sb="8" eb="10">
      <t>ビコウ</t>
    </rPh>
    <phoneticPr fontId="2"/>
  </si>
  <si>
    <t>件</t>
    <rPh sb="0" eb="1">
      <t>ケン</t>
    </rPh>
    <phoneticPr fontId="2"/>
  </si>
  <si>
    <t>回</t>
    <rPh sb="0" eb="1">
      <t>カイ</t>
    </rPh>
    <phoneticPr fontId="2"/>
  </si>
  <si>
    <t>処理件数
備考</t>
    <rPh sb="0" eb="2">
      <t>ショリ</t>
    </rPh>
    <rPh sb="2" eb="4">
      <t>ケンスウ</t>
    </rPh>
    <rPh sb="5" eb="6">
      <t>ビ</t>
    </rPh>
    <rPh sb="6" eb="7">
      <t>コウ</t>
    </rPh>
    <phoneticPr fontId="2"/>
  </si>
  <si>
    <t>-</t>
    <phoneticPr fontId="2"/>
  </si>
  <si>
    <t>２：認定申請書等の受領</t>
    <phoneticPr fontId="2"/>
  </si>
  <si>
    <t>種類</t>
    <rPh sb="0" eb="2">
      <t>シュルイ</t>
    </rPh>
    <phoneticPr fontId="2"/>
  </si>
  <si>
    <t>計</t>
    <rPh sb="0" eb="1">
      <t>ケイ</t>
    </rPh>
    <phoneticPr fontId="2"/>
  </si>
  <si>
    <t>認定申請書（被保険者）</t>
    <rPh sb="6" eb="10">
      <t>ヒホケンシャ</t>
    </rPh>
    <phoneticPr fontId="2"/>
  </si>
  <si>
    <t>認定申請書（保護）</t>
    <rPh sb="6" eb="8">
      <t>ホゴ</t>
    </rPh>
    <phoneticPr fontId="2"/>
  </si>
  <si>
    <t>返却種別</t>
  </si>
  <si>
    <t>202304</t>
  </si>
  <si>
    <t>202305</t>
  </si>
  <si>
    <t>202306</t>
  </si>
  <si>
    <t>202307</t>
  </si>
  <si>
    <t>202308</t>
  </si>
  <si>
    <t>202309</t>
  </si>
  <si>
    <t>202310</t>
  </si>
  <si>
    <t>202311</t>
  </si>
  <si>
    <t>202312</t>
  </si>
  <si>
    <t>202401</t>
  </si>
  <si>
    <t>202402</t>
  </si>
  <si>
    <t>202403</t>
  </si>
  <si>
    <t>1：申請書返却</t>
  </si>
  <si>
    <t>2：意見書返却</t>
  </si>
  <si>
    <t>3：調査票返却</t>
  </si>
  <si>
    <t>10：返却数</t>
    <rPh sb="3" eb="5">
      <t>ヘンキャク</t>
    </rPh>
    <rPh sb="5" eb="6">
      <t>スウ</t>
    </rPh>
    <phoneticPr fontId="2"/>
  </si>
  <si>
    <t>15:却下通知発送</t>
    <rPh sb="3" eb="5">
      <t>キャッカ</t>
    </rPh>
    <rPh sb="5" eb="7">
      <t>ツウチ</t>
    </rPh>
    <rPh sb="7" eb="9">
      <t>ハッソウ</t>
    </rPh>
    <phoneticPr fontId="2"/>
  </si>
  <si>
    <t>別紙WRK参照</t>
    <rPh sb="0" eb="2">
      <t>ベッシ</t>
    </rPh>
    <rPh sb="5" eb="7">
      <t>サンショウ</t>
    </rPh>
    <phoneticPr fontId="2"/>
  </si>
  <si>
    <t>18-1：生保（3号）結果入力数</t>
    <rPh sb="5" eb="7">
      <t>セイホ</t>
    </rPh>
    <rPh sb="9" eb="10">
      <t>ゴウ</t>
    </rPh>
    <rPh sb="11" eb="13">
      <t>ケッカ</t>
    </rPh>
    <rPh sb="13" eb="15">
      <t>ニュウリョク</t>
    </rPh>
    <rPh sb="15" eb="16">
      <t>スウ</t>
    </rPh>
    <phoneticPr fontId="2"/>
  </si>
  <si>
    <t>登録月</t>
  </si>
  <si>
    <t>件数</t>
  </si>
  <si>
    <t>発送月</t>
    <rPh sb="0" eb="2">
      <t>ハッソウ</t>
    </rPh>
    <rPh sb="2" eb="3">
      <t>ツキ</t>
    </rPh>
    <phoneticPr fontId="2"/>
  </si>
  <si>
    <t>件数</t>
    <rPh sb="0" eb="2">
      <t>ケンスウ</t>
    </rPh>
    <phoneticPr fontId="2"/>
  </si>
  <si>
    <t>18-2:転入者継続結果入力数</t>
    <rPh sb="5" eb="10">
      <t>テンニュウシャケイゾク</t>
    </rPh>
    <rPh sb="10" eb="12">
      <t>ケッカ</t>
    </rPh>
    <rPh sb="12" eb="14">
      <t>ニュウリョク</t>
    </rPh>
    <rPh sb="14" eb="15">
      <t>スウ</t>
    </rPh>
    <phoneticPr fontId="2"/>
  </si>
  <si>
    <t>48：意見書受理（入力）件数</t>
    <rPh sb="3" eb="6">
      <t>イケンショ</t>
    </rPh>
    <rPh sb="6" eb="8">
      <t>ジュリ</t>
    </rPh>
    <rPh sb="9" eb="11">
      <t>ニュウリョク</t>
    </rPh>
    <rPh sb="12" eb="14">
      <t>ケンスウ</t>
    </rPh>
    <phoneticPr fontId="2"/>
  </si>
  <si>
    <t>意見書受理月</t>
  </si>
  <si>
    <t>別紙WRK参照
※意見書の受理後の入力件数</t>
    <rPh sb="0" eb="2">
      <t>ベッシ</t>
    </rPh>
    <rPh sb="5" eb="7">
      <t>サンショウ</t>
    </rPh>
    <rPh sb="9" eb="12">
      <t>イケンショ</t>
    </rPh>
    <rPh sb="13" eb="15">
      <t>ジュリ</t>
    </rPh>
    <rPh sb="15" eb="16">
      <t>ゴ</t>
    </rPh>
    <rPh sb="17" eb="19">
      <t>ニュウリョク</t>
    </rPh>
    <rPh sb="19" eb="21">
      <t>ケンスウ</t>
    </rPh>
    <phoneticPr fontId="2"/>
  </si>
  <si>
    <t>ＯＬ審査会開催月</t>
  </si>
  <si>
    <t>開催数</t>
  </si>
  <si>
    <t>72：オンライン審査会開催数</t>
    <rPh sb="8" eb="11">
      <t>シンサカイ</t>
    </rPh>
    <rPh sb="11" eb="13">
      <t>カイサイ</t>
    </rPh>
    <rPh sb="13" eb="14">
      <t>スウ</t>
    </rPh>
    <phoneticPr fontId="2"/>
  </si>
  <si>
    <t>システムからの抽出不可</t>
    <rPh sb="7" eb="9">
      <t>チュウシュツ</t>
    </rPh>
    <rPh sb="9" eb="11">
      <t>フカ</t>
    </rPh>
    <phoneticPr fontId="2"/>
  </si>
  <si>
    <t>簡素化登録件数</t>
  </si>
  <si>
    <t>印刷月</t>
    <rPh sb="0" eb="2">
      <t>インサツ</t>
    </rPh>
    <rPh sb="2" eb="3">
      <t>ツキ</t>
    </rPh>
    <phoneticPr fontId="2"/>
  </si>
  <si>
    <t>100-1：結果通知書出力数（枚数ベース）</t>
    <rPh sb="6" eb="8">
      <t>ケッカ</t>
    </rPh>
    <rPh sb="8" eb="11">
      <t>ツウチショ</t>
    </rPh>
    <rPh sb="11" eb="13">
      <t>シュツリョク</t>
    </rPh>
    <rPh sb="13" eb="14">
      <t>スウ</t>
    </rPh>
    <rPh sb="15" eb="17">
      <t>マイスウ</t>
    </rPh>
    <phoneticPr fontId="2"/>
  </si>
  <si>
    <t>100-2：結果通知書出力数（処理回数ベース）</t>
    <rPh sb="6" eb="8">
      <t>ケッカ</t>
    </rPh>
    <rPh sb="8" eb="11">
      <t>ツウチショ</t>
    </rPh>
    <rPh sb="11" eb="13">
      <t>シュツリョク</t>
    </rPh>
    <rPh sb="13" eb="14">
      <t>スウ</t>
    </rPh>
    <rPh sb="15" eb="17">
      <t>ショリ</t>
    </rPh>
    <rPh sb="17" eb="19">
      <t>カイスウ</t>
    </rPh>
    <phoneticPr fontId="2"/>
  </si>
  <si>
    <t>処理回数</t>
    <rPh sb="0" eb="2">
      <t>ショリ</t>
    </rPh>
    <rPh sb="2" eb="4">
      <t>カイスウ</t>
    </rPh>
    <phoneticPr fontId="2"/>
  </si>
  <si>
    <t>91-1：簡素化依頼件数（依頼件数ベース）</t>
    <rPh sb="5" eb="8">
      <t>カンソカ</t>
    </rPh>
    <rPh sb="8" eb="10">
      <t>イライ</t>
    </rPh>
    <rPh sb="10" eb="12">
      <t>ケンスウ</t>
    </rPh>
    <rPh sb="13" eb="15">
      <t>イライ</t>
    </rPh>
    <rPh sb="15" eb="17">
      <t>ケンスウ</t>
    </rPh>
    <phoneticPr fontId="2"/>
  </si>
  <si>
    <t>91-2：簡素化依頼件数（処理回数ベース）</t>
    <rPh sb="5" eb="8">
      <t>カンソカ</t>
    </rPh>
    <rPh sb="8" eb="10">
      <t>イライ</t>
    </rPh>
    <rPh sb="10" eb="12">
      <t>ケンスウ</t>
    </rPh>
    <rPh sb="13" eb="15">
      <t>ショリ</t>
    </rPh>
    <rPh sb="15" eb="17">
      <t>カイスウ</t>
    </rPh>
    <phoneticPr fontId="2"/>
  </si>
  <si>
    <t>月次統計有り</t>
    <rPh sb="0" eb="2">
      <t>ゲツジ</t>
    </rPh>
    <rPh sb="2" eb="4">
      <t>トウケイ</t>
    </rPh>
    <rPh sb="4" eb="5">
      <t>ア</t>
    </rPh>
    <phoneticPr fontId="2"/>
  </si>
  <si>
    <t>受理月</t>
  </si>
  <si>
    <t>165：旨の届出登録件数</t>
    <rPh sb="4" eb="5">
      <t>ムネ</t>
    </rPh>
    <rPh sb="6" eb="8">
      <t>トドケデ</t>
    </rPh>
    <rPh sb="8" eb="10">
      <t>トウロク</t>
    </rPh>
    <rPh sb="10" eb="12">
      <t>ケンスウ</t>
    </rPh>
    <phoneticPr fontId="2"/>
  </si>
  <si>
    <t>173：基本チェックリスト・CM届出書入力件数</t>
    <rPh sb="4" eb="6">
      <t>キホン</t>
    </rPh>
    <rPh sb="16" eb="19">
      <t>トドケデショ</t>
    </rPh>
    <rPh sb="19" eb="21">
      <t>ニュウリョク</t>
    </rPh>
    <rPh sb="21" eb="23">
      <t>ケンスウ</t>
    </rPh>
    <phoneticPr fontId="2"/>
  </si>
  <si>
    <t>基本チェックリスト</t>
    <rPh sb="0" eb="2">
      <t>キホン</t>
    </rPh>
    <phoneticPr fontId="2"/>
  </si>
  <si>
    <t>CM届出書</t>
    <rPh sb="2" eb="5">
      <t>トドケデショ</t>
    </rPh>
    <phoneticPr fontId="2"/>
  </si>
  <si>
    <t>別紙WRK参照
（取下げ以外の却下通知も含む）</t>
    <rPh sb="0" eb="2">
      <t>ベッシ</t>
    </rPh>
    <rPh sb="5" eb="7">
      <t>サンショウ</t>
    </rPh>
    <rPh sb="9" eb="11">
      <t>トリサ</t>
    </rPh>
    <rPh sb="12" eb="14">
      <t>イガイ</t>
    </rPh>
    <rPh sb="15" eb="17">
      <t>キャッカ</t>
    </rPh>
    <rPh sb="17" eb="19">
      <t>ツウチ</t>
    </rPh>
    <rPh sb="20" eb="21">
      <t>フク</t>
    </rPh>
    <phoneticPr fontId="2"/>
  </si>
  <si>
    <t>日</t>
    <rPh sb="0" eb="1">
      <t>ニチ</t>
    </rPh>
    <phoneticPr fontId="2"/>
  </si>
  <si>
    <t>日次</t>
    <rPh sb="0" eb="2">
      <t>ニチジ</t>
    </rPh>
    <phoneticPr fontId="2"/>
  </si>
  <si>
    <t>回</t>
    <rPh sb="0" eb="1">
      <t>カイ</t>
    </rPh>
    <phoneticPr fontId="2"/>
  </si>
  <si>
    <t>件</t>
    <rPh sb="0" eb="1">
      <t>ケン</t>
    </rPh>
    <phoneticPr fontId="2"/>
  </si>
  <si>
    <t>回</t>
    <rPh sb="0" eb="1">
      <t>カイ</t>
    </rPh>
    <phoneticPr fontId="2"/>
  </si>
  <si>
    <t>適時</t>
    <rPh sb="0" eb="2">
      <t>テキジ</t>
    </rPh>
    <phoneticPr fontId="2"/>
  </si>
  <si>
    <t>日次</t>
    <rPh sb="0" eb="2">
      <t>ニチジ</t>
    </rPh>
    <phoneticPr fontId="2"/>
  </si>
  <si>
    <t>月次</t>
    <rPh sb="0" eb="2">
      <t>ゲツジ</t>
    </rPh>
    <phoneticPr fontId="2"/>
  </si>
  <si>
    <t>FAXにて回答が届いたものを事業者種別ごとに仕分けを行う</t>
    <rPh sb="5" eb="7">
      <t>カイトウ</t>
    </rPh>
    <rPh sb="8" eb="9">
      <t>トド</t>
    </rPh>
    <rPh sb="14" eb="17">
      <t>ジギョウシャ</t>
    </rPh>
    <rPh sb="17" eb="19">
      <t>シュベツ</t>
    </rPh>
    <rPh sb="22" eb="24">
      <t>シワ</t>
    </rPh>
    <rPh sb="26" eb="27">
      <t>オコナ</t>
    </rPh>
    <phoneticPr fontId="2"/>
  </si>
  <si>
    <t>事業所が対応している人数により作業量異なる</t>
    <rPh sb="0" eb="3">
      <t>ジギョウショ</t>
    </rPh>
    <rPh sb="4" eb="6">
      <t>タイオウ</t>
    </rPh>
    <rPh sb="10" eb="12">
      <t>ニンズウ</t>
    </rPh>
    <rPh sb="15" eb="17">
      <t>サギョウ</t>
    </rPh>
    <rPh sb="17" eb="18">
      <t>リョウ</t>
    </rPh>
    <rPh sb="18" eb="19">
      <t>コト</t>
    </rPh>
    <phoneticPr fontId="2"/>
  </si>
  <si>
    <t>手配だけなく運搬、運搬カゴへの積み込み作業あり</t>
    <rPh sb="0" eb="2">
      <t>テハイ</t>
    </rPh>
    <rPh sb="6" eb="8">
      <t>ウンパン</t>
    </rPh>
    <rPh sb="9" eb="11">
      <t>ウンパン</t>
    </rPh>
    <rPh sb="15" eb="16">
      <t>ツ</t>
    </rPh>
    <rPh sb="17" eb="18">
      <t>コ</t>
    </rPh>
    <rPh sb="19" eb="21">
      <t>サギョウ</t>
    </rPh>
    <phoneticPr fontId="2"/>
  </si>
  <si>
    <t>日</t>
    <rPh sb="0" eb="1">
      <t>ニチ</t>
    </rPh>
    <phoneticPr fontId="2"/>
  </si>
  <si>
    <t>発送物準備として毎日90分作業あり</t>
    <rPh sb="0" eb="2">
      <t>ハッソウ</t>
    </rPh>
    <rPh sb="2" eb="3">
      <t>ブツ</t>
    </rPh>
    <rPh sb="3" eb="5">
      <t>ジュンビ</t>
    </rPh>
    <rPh sb="8" eb="10">
      <t>マイニチ</t>
    </rPh>
    <rPh sb="12" eb="13">
      <t>フン</t>
    </rPh>
    <rPh sb="13" eb="15">
      <t>サギョウ</t>
    </rPh>
    <phoneticPr fontId="2"/>
  </si>
  <si>
    <t>2号以外については表紙を付け入力班へ回付</t>
    <rPh sb="1" eb="2">
      <t>ゴウ</t>
    </rPh>
    <rPh sb="2" eb="4">
      <t>イガイ</t>
    </rPh>
    <rPh sb="9" eb="11">
      <t>ヒョウシ</t>
    </rPh>
    <rPh sb="12" eb="13">
      <t>ツ</t>
    </rPh>
    <rPh sb="14" eb="16">
      <t>ニュウリョク</t>
    </rPh>
    <rPh sb="16" eb="17">
      <t>ハン</t>
    </rPh>
    <rPh sb="18" eb="20">
      <t>カイフ</t>
    </rPh>
    <phoneticPr fontId="2"/>
  </si>
  <si>
    <t>旨の届出が被保険者から提出されている場合には、事業者に送付。
更新勧奨個人：1時間/月
更新勧奨事業所：2時間/月
架電・仕分け30分/月
入力3分/件</t>
    <rPh sb="31" eb="33">
      <t>コウシン</t>
    </rPh>
    <rPh sb="33" eb="35">
      <t>カンショウ</t>
    </rPh>
    <rPh sb="35" eb="37">
      <t>コジン</t>
    </rPh>
    <rPh sb="39" eb="41">
      <t>ジカン</t>
    </rPh>
    <rPh sb="44" eb="46">
      <t>コウシン</t>
    </rPh>
    <rPh sb="46" eb="48">
      <t>カンショウ</t>
    </rPh>
    <rPh sb="48" eb="51">
      <t>ジギョウショ</t>
    </rPh>
    <rPh sb="53" eb="55">
      <t>ジカン</t>
    </rPh>
    <rPh sb="58" eb="60">
      <t>カデン</t>
    </rPh>
    <rPh sb="61" eb="63">
      <t>シワ</t>
    </rPh>
    <rPh sb="66" eb="67">
      <t>フン</t>
    </rPh>
    <rPh sb="68" eb="69">
      <t>ツキ</t>
    </rPh>
    <rPh sb="70" eb="72">
      <t>ニュウリョク</t>
    </rPh>
    <rPh sb="73" eb="74">
      <t>フン</t>
    </rPh>
    <rPh sb="75" eb="76">
      <t>ケン</t>
    </rPh>
    <phoneticPr fontId="2"/>
  </si>
  <si>
    <t>運搬担当が行って戻ってくるのに要する時間</t>
    <rPh sb="0" eb="2">
      <t>ウンパン</t>
    </rPh>
    <rPh sb="2" eb="4">
      <t>タントウ</t>
    </rPh>
    <rPh sb="5" eb="6">
      <t>イ</t>
    </rPh>
    <rPh sb="8" eb="9">
      <t>モド</t>
    </rPh>
    <rPh sb="15" eb="16">
      <t>ヨウ</t>
    </rPh>
    <rPh sb="18" eb="20">
      <t>ジカン</t>
    </rPh>
    <phoneticPr fontId="2"/>
  </si>
  <si>
    <t>月</t>
    <rPh sb="0" eb="1">
      <t>ツキ</t>
    </rPh>
    <phoneticPr fontId="2"/>
  </si>
  <si>
    <t>・窓口申請分・郵送申請分はそれぞれ一日に一度配達される。
・市外転出や死亡の場合は、取下事務によることなく、資格喪失の手続きに移行する
通数確認のこと</t>
    <rPh sb="1" eb="3">
      <t>マドグチ</t>
    </rPh>
    <rPh sb="3" eb="5">
      <t>シンセイ</t>
    </rPh>
    <rPh sb="5" eb="6">
      <t>ブン</t>
    </rPh>
    <rPh sb="7" eb="9">
      <t>ユウソウ</t>
    </rPh>
    <rPh sb="9" eb="12">
      <t>シンセイブン</t>
    </rPh>
    <rPh sb="17" eb="19">
      <t>イチニチ</t>
    </rPh>
    <rPh sb="20" eb="22">
      <t>イチド</t>
    </rPh>
    <rPh sb="22" eb="24">
      <t>ハイタツ</t>
    </rPh>
    <rPh sb="68" eb="69">
      <t>ツウ</t>
    </rPh>
    <rPh sb="69" eb="70">
      <t>スウ</t>
    </rPh>
    <rPh sb="70" eb="72">
      <t>カクニン</t>
    </rPh>
    <phoneticPr fontId="2"/>
  </si>
  <si>
    <t>区</t>
    <rPh sb="0" eb="1">
      <t>ク</t>
    </rPh>
    <phoneticPr fontId="2"/>
  </si>
  <si>
    <t>・区役所及びあんしんすこやかセンターにも書類を設置している。
・原則即日送付を行うが繁忙期は翌日送付の場合もある。
医療機関や調査事業所から提出用返信用封筒の取寄せ依頼もあり各20分/件（件数不明年50回程度か）</t>
    <rPh sb="1" eb="4">
      <t>クヤクショ</t>
    </rPh>
    <rPh sb="4" eb="5">
      <t>オヨ</t>
    </rPh>
    <rPh sb="20" eb="22">
      <t>ショルイ</t>
    </rPh>
    <rPh sb="23" eb="25">
      <t>セッチ</t>
    </rPh>
    <rPh sb="58" eb="60">
      <t>イリョウ</t>
    </rPh>
    <rPh sb="60" eb="62">
      <t>キカン</t>
    </rPh>
    <rPh sb="63" eb="65">
      <t>チョウサ</t>
    </rPh>
    <rPh sb="65" eb="68">
      <t>ジギョウショ</t>
    </rPh>
    <rPh sb="70" eb="73">
      <t>テイシュツヨウ</t>
    </rPh>
    <rPh sb="73" eb="76">
      <t>ヘンシンヨウ</t>
    </rPh>
    <rPh sb="76" eb="78">
      <t>フウトウ</t>
    </rPh>
    <rPh sb="79" eb="81">
      <t>トリヨ</t>
    </rPh>
    <rPh sb="82" eb="84">
      <t>イライ</t>
    </rPh>
    <rPh sb="87" eb="88">
      <t>カク</t>
    </rPh>
    <rPh sb="90" eb="91">
      <t>フン</t>
    </rPh>
    <rPh sb="92" eb="93">
      <t>ケン</t>
    </rPh>
    <rPh sb="94" eb="96">
      <t>ケンスウ</t>
    </rPh>
    <rPh sb="96" eb="98">
      <t>フメイ</t>
    </rPh>
    <rPh sb="98" eb="99">
      <t>ネン</t>
    </rPh>
    <rPh sb="101" eb="102">
      <t>カイ</t>
    </rPh>
    <rPh sb="102" eb="104">
      <t>テイド</t>
    </rPh>
    <phoneticPr fontId="2"/>
  </si>
  <si>
    <t>問合せ要否についてはダブルチェックにて確認</t>
    <rPh sb="0" eb="2">
      <t>トイアワ</t>
    </rPh>
    <rPh sb="3" eb="5">
      <t>ヨウヒ</t>
    </rPh>
    <rPh sb="19" eb="21">
      <t>カクニン</t>
    </rPh>
    <phoneticPr fontId="2"/>
  </si>
  <si>
    <t>件</t>
    <rPh sb="0" eb="1">
      <t>ケン</t>
    </rPh>
    <phoneticPr fontId="2"/>
  </si>
  <si>
    <t>不一致の場合は5分は要する</t>
    <rPh sb="0" eb="3">
      <t>フイッチ</t>
    </rPh>
    <rPh sb="4" eb="6">
      <t>バアイ</t>
    </rPh>
    <rPh sb="8" eb="9">
      <t>フン</t>
    </rPh>
    <rPh sb="10" eb="11">
      <t>ヨウ</t>
    </rPh>
    <phoneticPr fontId="2"/>
  </si>
  <si>
    <t>回</t>
    <rPh sb="0" eb="1">
      <t>カイ</t>
    </rPh>
    <phoneticPr fontId="2"/>
  </si>
  <si>
    <t>件</t>
    <rPh sb="0" eb="1">
      <t>ケン</t>
    </rPh>
    <phoneticPr fontId="2"/>
  </si>
  <si>
    <t>適時</t>
    <rPh sb="0" eb="2">
      <t>テキジ</t>
    </rPh>
    <phoneticPr fontId="2"/>
  </si>
  <si>
    <t>週次</t>
    <rPh sb="0" eb="2">
      <t>シュウジ</t>
    </rPh>
    <phoneticPr fontId="2"/>
  </si>
  <si>
    <t>週次
FAX番号なく架電督促する場合は+5分</t>
    <rPh sb="0" eb="2">
      <t>シュウジ</t>
    </rPh>
    <rPh sb="6" eb="8">
      <t>バンゴウ</t>
    </rPh>
    <rPh sb="10" eb="12">
      <t>カデン</t>
    </rPh>
    <rPh sb="12" eb="14">
      <t>トクソク</t>
    </rPh>
    <rPh sb="16" eb="18">
      <t>バアイ</t>
    </rPh>
    <rPh sb="21" eb="22">
      <t>フン</t>
    </rPh>
    <phoneticPr fontId="2"/>
  </si>
  <si>
    <t>日次</t>
    <rPh sb="0" eb="2">
      <t>ニチジ</t>
    </rPh>
    <phoneticPr fontId="2"/>
  </si>
  <si>
    <t>冊</t>
    <rPh sb="0" eb="1">
      <t>サツ</t>
    </rPh>
    <phoneticPr fontId="2"/>
  </si>
  <si>
    <t>日</t>
    <rPh sb="0" eb="1">
      <t>ニチ</t>
    </rPh>
    <phoneticPr fontId="2"/>
  </si>
  <si>
    <t>月次</t>
    <rPh sb="0" eb="2">
      <t>ゲツジ</t>
    </rPh>
    <phoneticPr fontId="2"/>
  </si>
  <si>
    <t>更新勧奨に係る資料（事業対象者更新対象被保険者一覧表）は、あんしんすこやかセンターに郵送（送付内容は市で再度確認）
【】より上部作業  2分/回　日次
下部作業は、出力後内容確認し封入封緘等発送準備を行うため　30分/回　月次</t>
    <rPh sb="62" eb="64">
      <t>ジョウブ</t>
    </rPh>
    <rPh sb="64" eb="66">
      <t>サギョウ</t>
    </rPh>
    <rPh sb="69" eb="70">
      <t>フン</t>
    </rPh>
    <rPh sb="71" eb="72">
      <t>カイ</t>
    </rPh>
    <rPh sb="73" eb="75">
      <t>ニチジ</t>
    </rPh>
    <rPh sb="76" eb="78">
      <t>カブ</t>
    </rPh>
    <rPh sb="78" eb="80">
      <t>サギョウ</t>
    </rPh>
    <rPh sb="82" eb="84">
      <t>シュツリョク</t>
    </rPh>
    <rPh sb="84" eb="85">
      <t>ゴ</t>
    </rPh>
    <rPh sb="85" eb="87">
      <t>ナイヨウ</t>
    </rPh>
    <rPh sb="87" eb="89">
      <t>カクニン</t>
    </rPh>
    <rPh sb="90" eb="92">
      <t>フウニュウ</t>
    </rPh>
    <rPh sb="92" eb="94">
      <t>フウカン</t>
    </rPh>
    <rPh sb="94" eb="95">
      <t>トウ</t>
    </rPh>
    <rPh sb="95" eb="97">
      <t>ハッソウ</t>
    </rPh>
    <rPh sb="97" eb="99">
      <t>ジュンビ</t>
    </rPh>
    <rPh sb="100" eb="101">
      <t>オコナ</t>
    </rPh>
    <rPh sb="107" eb="108">
      <t>フン</t>
    </rPh>
    <rPh sb="109" eb="110">
      <t>カイ</t>
    </rPh>
    <rPh sb="111" eb="113">
      <t>ゲツジ</t>
    </rPh>
    <phoneticPr fontId="2"/>
  </si>
  <si>
    <t>日次</t>
    <rPh sb="0" eb="2">
      <t>ニチジ</t>
    </rPh>
    <phoneticPr fontId="2"/>
  </si>
  <si>
    <t>適時</t>
    <rPh sb="0" eb="2">
      <t>テキジ</t>
    </rPh>
    <phoneticPr fontId="2"/>
  </si>
  <si>
    <t>月次</t>
    <rPh sb="0" eb="2">
      <t>ゲツジ</t>
    </rPh>
    <phoneticPr fontId="2"/>
  </si>
  <si>
    <t>隔月</t>
    <rPh sb="0" eb="2">
      <t>カクゲツ</t>
    </rPh>
    <phoneticPr fontId="2"/>
  </si>
  <si>
    <t>日次
合議体数
による</t>
    <rPh sb="0" eb="2">
      <t>ニチジ</t>
    </rPh>
    <rPh sb="3" eb="5">
      <t>ゴウギ</t>
    </rPh>
    <rPh sb="5" eb="6">
      <t>タイ</t>
    </rPh>
    <rPh sb="6" eb="7">
      <t>スウ</t>
    </rPh>
    <phoneticPr fontId="2"/>
  </si>
  <si>
    <t>バーコード貼り含め
日次</t>
    <rPh sb="5" eb="6">
      <t>ハ</t>
    </rPh>
    <rPh sb="7" eb="8">
      <t>フク</t>
    </rPh>
    <rPh sb="10" eb="12">
      <t>ニチジ</t>
    </rPh>
    <phoneticPr fontId="2"/>
  </si>
  <si>
    <t>出力後チェック封緘
量による
日次</t>
    <rPh sb="0" eb="2">
      <t>シュツリョク</t>
    </rPh>
    <rPh sb="2" eb="3">
      <t>ゴ</t>
    </rPh>
    <rPh sb="7" eb="9">
      <t>フウカン</t>
    </rPh>
    <rPh sb="10" eb="11">
      <t>リョウ</t>
    </rPh>
    <rPh sb="15" eb="17">
      <t>ニチジ</t>
    </rPh>
    <phoneticPr fontId="2"/>
  </si>
  <si>
    <t>件数による自動出力
日次</t>
    <rPh sb="0" eb="2">
      <t>ケンスウ</t>
    </rPh>
    <rPh sb="5" eb="7">
      <t>ジドウ</t>
    </rPh>
    <rPh sb="7" eb="9">
      <t>シュツリョク</t>
    </rPh>
    <rPh sb="10" eb="12">
      <t>ニチジ</t>
    </rPh>
    <phoneticPr fontId="2"/>
  </si>
  <si>
    <t>出力後仕分け作業必要
月次</t>
    <rPh sb="0" eb="2">
      <t>シュツリョク</t>
    </rPh>
    <rPh sb="2" eb="3">
      <t>ゴ</t>
    </rPh>
    <rPh sb="3" eb="5">
      <t>シワ</t>
    </rPh>
    <rPh sb="6" eb="8">
      <t>サギョウ</t>
    </rPh>
    <rPh sb="8" eb="10">
      <t>ヒツヨウ</t>
    </rPh>
    <rPh sb="11" eb="13">
      <t>ゲツジ</t>
    </rPh>
    <phoneticPr fontId="2"/>
  </si>
  <si>
    <t>読込む前に仕分け作業発生
月次</t>
    <rPh sb="0" eb="2">
      <t>ヨミコ</t>
    </rPh>
    <rPh sb="3" eb="4">
      <t>マエ</t>
    </rPh>
    <rPh sb="5" eb="7">
      <t>シワ</t>
    </rPh>
    <rPh sb="8" eb="10">
      <t>サギョウ</t>
    </rPh>
    <rPh sb="10" eb="12">
      <t>ハッセイ</t>
    </rPh>
    <rPh sb="13" eb="15">
      <t>ゲツジ</t>
    </rPh>
    <phoneticPr fontId="2"/>
  </si>
  <si>
    <t>確認⇒架電⇒返却
適時</t>
    <rPh sb="0" eb="2">
      <t>カクニン</t>
    </rPh>
    <rPh sb="3" eb="5">
      <t>カデン</t>
    </rPh>
    <rPh sb="6" eb="8">
      <t>ヘンキャク</t>
    </rPh>
    <rPh sb="9" eb="11">
      <t>テキジ</t>
    </rPh>
    <phoneticPr fontId="2"/>
  </si>
  <si>
    <t>不備が無かった場合
日次</t>
    <rPh sb="0" eb="2">
      <t>フビ</t>
    </rPh>
    <rPh sb="3" eb="4">
      <t>ナ</t>
    </rPh>
    <rPh sb="7" eb="9">
      <t>バアイ</t>
    </rPh>
    <rPh sb="10" eb="12">
      <t>ニチジ</t>
    </rPh>
    <phoneticPr fontId="2"/>
  </si>
  <si>
    <t>件数不明</t>
    <rPh sb="0" eb="2">
      <t>ケンスウ</t>
    </rPh>
    <rPh sb="2" eb="4">
      <t>フメイ</t>
    </rPh>
    <phoneticPr fontId="2"/>
  </si>
  <si>
    <t>シングルチェック1件1分
ダブルチェック１件１分
集計20分
表紙外し等10分</t>
    <rPh sb="9" eb="10">
      <t>ケン</t>
    </rPh>
    <rPh sb="11" eb="12">
      <t>フン</t>
    </rPh>
    <rPh sb="21" eb="22">
      <t>ケン</t>
    </rPh>
    <rPh sb="23" eb="24">
      <t>フン</t>
    </rPh>
    <rPh sb="25" eb="27">
      <t>シュウケイ</t>
    </rPh>
    <rPh sb="29" eb="30">
      <t>フン</t>
    </rPh>
    <rPh sb="31" eb="33">
      <t>ヒョウシ</t>
    </rPh>
    <rPh sb="33" eb="34">
      <t>ハズ</t>
    </rPh>
    <rPh sb="35" eb="36">
      <t>トウ</t>
    </rPh>
    <rPh sb="38" eb="39">
      <t>フン</t>
    </rPh>
    <phoneticPr fontId="2"/>
  </si>
  <si>
    <t>最終確認内容：
シングルチェック：氏名・年齢・診断名記載有無・件数
ダブルチェック：3-(3)の矛盾・3-(4)固有名詞記載・件数</t>
    <rPh sb="0" eb="2">
      <t>サイシュウ</t>
    </rPh>
    <rPh sb="2" eb="4">
      <t>カクニン</t>
    </rPh>
    <rPh sb="4" eb="6">
      <t>ナイヨウ</t>
    </rPh>
    <rPh sb="17" eb="19">
      <t>シメイ</t>
    </rPh>
    <rPh sb="20" eb="22">
      <t>ネンレイ</t>
    </rPh>
    <rPh sb="23" eb="25">
      <t>シンダン</t>
    </rPh>
    <rPh sb="25" eb="26">
      <t>メイ</t>
    </rPh>
    <rPh sb="26" eb="28">
      <t>キサイ</t>
    </rPh>
    <rPh sb="28" eb="30">
      <t>ウム</t>
    </rPh>
    <rPh sb="31" eb="33">
      <t>ケンスウ</t>
    </rPh>
    <rPh sb="48" eb="50">
      <t>ムジュン</t>
    </rPh>
    <rPh sb="56" eb="58">
      <t>コユウ</t>
    </rPh>
    <rPh sb="58" eb="60">
      <t>メイシ</t>
    </rPh>
    <rPh sb="60" eb="62">
      <t>キサイ</t>
    </rPh>
    <rPh sb="63" eb="65">
      <t>ケンスウ</t>
    </rPh>
    <phoneticPr fontId="2"/>
  </si>
  <si>
    <t>簡素化未確定対象者一覧は認定事務センターにて出力
受領後、審査会資料とチェックリストをセットする作業あり</t>
    <rPh sb="0" eb="3">
      <t>カンソカ</t>
    </rPh>
    <rPh sb="3" eb="6">
      <t>ミカクテイ</t>
    </rPh>
    <rPh sb="6" eb="9">
      <t>タイショウシャ</t>
    </rPh>
    <rPh sb="9" eb="11">
      <t>イチラン</t>
    </rPh>
    <rPh sb="12" eb="14">
      <t>ニンテイ</t>
    </rPh>
    <rPh sb="14" eb="16">
      <t>ジム</t>
    </rPh>
    <rPh sb="22" eb="24">
      <t>シュツリョク</t>
    </rPh>
    <rPh sb="25" eb="27">
      <t>ジュリョウ</t>
    </rPh>
    <rPh sb="27" eb="28">
      <t>ゴ</t>
    </rPh>
    <rPh sb="29" eb="32">
      <t>シンサカイ</t>
    </rPh>
    <rPh sb="32" eb="34">
      <t>シリョウ</t>
    </rPh>
    <rPh sb="48" eb="50">
      <t>サギョウ</t>
    </rPh>
    <phoneticPr fontId="2"/>
  </si>
  <si>
    <t>一番はじめに送っていた区から最後に送ってくる区まで毎日30分くらいの差がある</t>
    <rPh sb="0" eb="2">
      <t>イチバン</t>
    </rPh>
    <rPh sb="6" eb="7">
      <t>オク</t>
    </rPh>
    <rPh sb="11" eb="12">
      <t>ク</t>
    </rPh>
    <rPh sb="14" eb="16">
      <t>サイゴ</t>
    </rPh>
    <rPh sb="17" eb="18">
      <t>オク</t>
    </rPh>
    <rPh sb="22" eb="23">
      <t>ク</t>
    </rPh>
    <rPh sb="25" eb="27">
      <t>マイニチ</t>
    </rPh>
    <rPh sb="29" eb="30">
      <t>フン</t>
    </rPh>
    <rPh sb="34" eb="35">
      <t>サ</t>
    </rPh>
    <phoneticPr fontId="2"/>
  </si>
  <si>
    <t>本人申請・事業者申請・介護者申請共通
認定申請時の場合は認定申請書
受領とは、封筒を開封しないと書類の判別が不可。そのため、開封、取り出し仕分けを行ってはじめて資料提供申請書を受領できる。よって、開封、取り出し仕分け作業においては、申請書開封作業時間に準じる</t>
    <rPh sb="0" eb="2">
      <t>ホンニン</t>
    </rPh>
    <rPh sb="2" eb="4">
      <t>シンセイ</t>
    </rPh>
    <rPh sb="5" eb="8">
      <t>ジギョウシャ</t>
    </rPh>
    <rPh sb="8" eb="10">
      <t>シンセイ</t>
    </rPh>
    <rPh sb="11" eb="13">
      <t>カイゴ</t>
    </rPh>
    <rPh sb="13" eb="14">
      <t>シャ</t>
    </rPh>
    <rPh sb="14" eb="16">
      <t>シンセイ</t>
    </rPh>
    <rPh sb="16" eb="18">
      <t>キョウツウ</t>
    </rPh>
    <rPh sb="35" eb="37">
      <t>ジュリョウ</t>
    </rPh>
    <phoneticPr fontId="2"/>
  </si>
  <si>
    <t>意見書は独自様式で返送されることもあり。
受領とは、封筒を開封しないと書類の判別が不可。そのため、開封、取り出し仕分けを行ってはじめて資料提供申請書を受領できる。よって、開封、取り出し仕分け作業においては、申請書開封作業時間に準じる</t>
    <phoneticPr fontId="2"/>
  </si>
  <si>
    <t>「資料提供申請書」「申請代行依頼書」「」委任状」が提出される場合もある。
窓口申請の場合代行者(事業者)の証明書がないケースが多い
受領とは、封筒を開封しないと書類の判別が不可。そのため、開封、取り出し仕分けを行ってはじめて資料提供申請書を受領できる。よって、開封、取り出し仕分け作業においては、申請書開封作業時間に準じる</t>
    <rPh sb="1" eb="3">
      <t>シリョウ</t>
    </rPh>
    <rPh sb="3" eb="5">
      <t>テイキョウ</t>
    </rPh>
    <rPh sb="5" eb="8">
      <t>シンセイショ</t>
    </rPh>
    <rPh sb="10" eb="12">
      <t>シンセイ</t>
    </rPh>
    <rPh sb="12" eb="14">
      <t>ダイコウ</t>
    </rPh>
    <rPh sb="14" eb="17">
      <t>イライショ</t>
    </rPh>
    <rPh sb="20" eb="23">
      <t>イニンジョウ</t>
    </rPh>
    <rPh sb="25" eb="27">
      <t>テイシュツ</t>
    </rPh>
    <rPh sb="30" eb="32">
      <t>バアイ</t>
    </rPh>
    <rPh sb="37" eb="39">
      <t>マドグチ</t>
    </rPh>
    <rPh sb="39" eb="41">
      <t>シンセイ</t>
    </rPh>
    <rPh sb="42" eb="44">
      <t>バアイ</t>
    </rPh>
    <rPh sb="44" eb="47">
      <t>ダイコウシャ</t>
    </rPh>
    <rPh sb="48" eb="51">
      <t>ジギョウシャ</t>
    </rPh>
    <rPh sb="53" eb="56">
      <t>ショウメイショ</t>
    </rPh>
    <rPh sb="63" eb="64">
      <t>オオ</t>
    </rPh>
    <phoneticPr fontId="2"/>
  </si>
  <si>
    <t>受領とは、封筒を開封しないと書類の判別が不可。そのため、開封、取り出し仕分けを行ってはじめて資料提供申請書を受領できる。よって、開封、取り出し仕分け作業においては、申請書開封作業時間に準じる</t>
    <phoneticPr fontId="2"/>
  </si>
  <si>
    <t>市内事業者への支払事務は国保連に委託（市で口座情報把握していない）。
市外の場合は登録事業者であれば請求書に口座情報が印字される。それ以外は空欄となっており記載してもらう（返送後も記載がない場合は、口頭で確認して補記）
受領とは、封筒を開封しないと書類の判別が不可。そのため、開封、取り出し仕分けを行ってはじめて資料提供申請書を受領できる。よって、開封、取り出し仕分け作業においては、申請書開封作業時間に準じる</t>
    <phoneticPr fontId="2"/>
  </si>
  <si>
    <t>認定に関係ない問い合わせがセンターにかかってくることがあるので、パンフレット等の刊行物にはセンター電話番号を掲載していない（HPには掲載）。
受電・架電数は不明。受電により関係各所に連絡架電を行う作業が一日中生じている。処理時間としての考え方は、受電電話５台、一日7.75時間、ひと月20日として775時間</t>
    <rPh sb="71" eb="73">
      <t>ジュデン</t>
    </rPh>
    <rPh sb="74" eb="76">
      <t>カデン</t>
    </rPh>
    <rPh sb="76" eb="77">
      <t>スウ</t>
    </rPh>
    <rPh sb="78" eb="80">
      <t>フメイ</t>
    </rPh>
    <rPh sb="81" eb="83">
      <t>ジュデン</t>
    </rPh>
    <rPh sb="86" eb="88">
      <t>カンケイ</t>
    </rPh>
    <rPh sb="88" eb="90">
      <t>カクショ</t>
    </rPh>
    <rPh sb="91" eb="93">
      <t>レンラク</t>
    </rPh>
    <rPh sb="93" eb="95">
      <t>カデン</t>
    </rPh>
    <rPh sb="96" eb="97">
      <t>オコナ</t>
    </rPh>
    <rPh sb="98" eb="100">
      <t>サギョウ</t>
    </rPh>
    <rPh sb="101" eb="103">
      <t>イチニチ</t>
    </rPh>
    <rPh sb="103" eb="104">
      <t>ジュウ</t>
    </rPh>
    <rPh sb="104" eb="105">
      <t>ショウ</t>
    </rPh>
    <rPh sb="110" eb="112">
      <t>ショリ</t>
    </rPh>
    <rPh sb="112" eb="114">
      <t>ジカン</t>
    </rPh>
    <rPh sb="118" eb="119">
      <t>カンガ</t>
    </rPh>
    <rPh sb="120" eb="121">
      <t>カタ</t>
    </rPh>
    <rPh sb="123" eb="125">
      <t>ジュデン</t>
    </rPh>
    <rPh sb="125" eb="127">
      <t>デンワ</t>
    </rPh>
    <rPh sb="128" eb="129">
      <t>ダイ</t>
    </rPh>
    <rPh sb="130" eb="132">
      <t>イチニチ</t>
    </rPh>
    <rPh sb="136" eb="138">
      <t>ジカン</t>
    </rPh>
    <rPh sb="141" eb="142">
      <t>ツキ</t>
    </rPh>
    <rPh sb="144" eb="145">
      <t>ニチ</t>
    </rPh>
    <rPh sb="151" eb="153">
      <t>ジカン</t>
    </rPh>
    <phoneticPr fontId="2"/>
  </si>
  <si>
    <t>不備については、送付票や付箋などコメントを記載する</t>
    <rPh sb="0" eb="2">
      <t>フビ</t>
    </rPh>
    <rPh sb="8" eb="10">
      <t>ソウフ</t>
    </rPh>
    <rPh sb="10" eb="11">
      <t>ヒョウ</t>
    </rPh>
    <rPh sb="12" eb="14">
      <t>フセン</t>
    </rPh>
    <rPh sb="21" eb="23">
      <t>キサイ</t>
    </rPh>
    <phoneticPr fontId="2"/>
  </si>
  <si>
    <t>認定管理システムから以下の帳票を出力する。
(出力帳票)
本人宛：送付票、資格者証（生活保護受給者には発行されない）
事業者宛：調査票の依頼書、調査票、特記事項
医療機関：意見書の依頼書、意見書(神戸市様式)、意見書作成料の請求書
内部用：入力内容確認票（青紙:入力内容チェック用）</t>
    <rPh sb="0" eb="2">
      <t>ニンテイ</t>
    </rPh>
    <rPh sb="2" eb="4">
      <t>カンリ</t>
    </rPh>
    <rPh sb="10" eb="12">
      <t>イカ</t>
    </rPh>
    <rPh sb="13" eb="15">
      <t>チョウヒョウ</t>
    </rPh>
    <rPh sb="16" eb="18">
      <t>シュツリョク</t>
    </rPh>
    <rPh sb="23" eb="25">
      <t>シュツリョク</t>
    </rPh>
    <rPh sb="25" eb="27">
      <t>チョウヒョウ</t>
    </rPh>
    <rPh sb="42" eb="44">
      <t>セイカツ</t>
    </rPh>
    <rPh sb="44" eb="46">
      <t>ホゴ</t>
    </rPh>
    <rPh sb="46" eb="49">
      <t>ジュキュウシャ</t>
    </rPh>
    <rPh sb="51" eb="53">
      <t>ハッコウ</t>
    </rPh>
    <rPh sb="83" eb="85">
      <t>キカン</t>
    </rPh>
    <rPh sb="128" eb="130">
      <t>アオガミ</t>
    </rPh>
    <rPh sb="131" eb="133">
      <t>ニュウリョク</t>
    </rPh>
    <rPh sb="133" eb="135">
      <t>ナイヨウ</t>
    </rPh>
    <rPh sb="139" eb="140">
      <t>ヨウ</t>
    </rPh>
    <phoneticPr fontId="2"/>
  </si>
  <si>
    <t>送付先設定がされている場合は、送付先設定先被保険者宛に送付</t>
    <phoneticPr fontId="2"/>
  </si>
  <si>
    <t>指定の棚の札が「チェックお願いします」となった状態ものから「集中点検対象調査員一覧」を参考に集中点検対象調査員と本庁からの依頼分である予備調査員の調査票の抽出を行う。</t>
    <rPh sb="0" eb="2">
      <t>シテイ</t>
    </rPh>
    <rPh sb="3" eb="4">
      <t>タナ</t>
    </rPh>
    <rPh sb="5" eb="6">
      <t>フダ</t>
    </rPh>
    <rPh sb="13" eb="14">
      <t>ネガ</t>
    </rPh>
    <rPh sb="23" eb="25">
      <t>ジョウタイ</t>
    </rPh>
    <rPh sb="30" eb="32">
      <t>シュウチュウ</t>
    </rPh>
    <rPh sb="32" eb="34">
      <t>テンケン</t>
    </rPh>
    <rPh sb="34" eb="36">
      <t>タイショウ</t>
    </rPh>
    <rPh sb="36" eb="39">
      <t>チョウサイン</t>
    </rPh>
    <rPh sb="39" eb="41">
      <t>イチラン</t>
    </rPh>
    <rPh sb="43" eb="45">
      <t>サンコウ</t>
    </rPh>
    <rPh sb="46" eb="50">
      <t>シュウチュウテンケン</t>
    </rPh>
    <rPh sb="50" eb="52">
      <t>タイショウ</t>
    </rPh>
    <rPh sb="52" eb="55">
      <t>チョウサイン</t>
    </rPh>
    <rPh sb="56" eb="58">
      <t>ホンチョウ</t>
    </rPh>
    <rPh sb="61" eb="64">
      <t>イライブン</t>
    </rPh>
    <rPh sb="67" eb="69">
      <t>ヨビ</t>
    </rPh>
    <rPh sb="69" eb="72">
      <t>チョウサイン</t>
    </rPh>
    <rPh sb="73" eb="76">
      <t>チョウサヒョウ</t>
    </rPh>
    <rPh sb="77" eb="79">
      <t>チュウシュツ</t>
    </rPh>
    <rPh sb="80" eb="81">
      <t>オコナ</t>
    </rPh>
    <phoneticPr fontId="2"/>
  </si>
  <si>
    <t>受領した帳票について到達日中に仕分けを行い、事務班点検分と適正化班点検分に仕分けを行う。</t>
    <rPh sb="0" eb="2">
      <t>ジュリョウ</t>
    </rPh>
    <rPh sb="4" eb="6">
      <t>チョウヒョウ</t>
    </rPh>
    <rPh sb="19" eb="20">
      <t>オコナ</t>
    </rPh>
    <rPh sb="22" eb="25">
      <t>ジムハン</t>
    </rPh>
    <rPh sb="25" eb="27">
      <t>テンケン</t>
    </rPh>
    <rPh sb="27" eb="28">
      <t>ブン</t>
    </rPh>
    <rPh sb="29" eb="33">
      <t>テキセイカハン</t>
    </rPh>
    <rPh sb="33" eb="35">
      <t>テンケン</t>
    </rPh>
    <rPh sb="35" eb="36">
      <t>ブン</t>
    </rPh>
    <rPh sb="37" eb="39">
      <t>シワ</t>
    </rPh>
    <rPh sb="41" eb="42">
      <t>オコナ</t>
    </rPh>
    <phoneticPr fontId="2"/>
  </si>
  <si>
    <t>主治医(医療機関)から以下の書類を受領する。
(受領資料)
・意見書作成料の請求書
・意見書(神戸市様式及び医療機関様式)
・白紙の意見書(医療機関様式を受領した場合)
・処方箋等(必要な場合のみ)</t>
    <rPh sb="0" eb="3">
      <t>シュジイ</t>
    </rPh>
    <rPh sb="4" eb="6">
      <t>イリョウ</t>
    </rPh>
    <rPh sb="6" eb="8">
      <t>キカン</t>
    </rPh>
    <rPh sb="11" eb="13">
      <t>イカ</t>
    </rPh>
    <rPh sb="14" eb="16">
      <t>ショルイ</t>
    </rPh>
    <rPh sb="17" eb="19">
      <t>ジュリョウ</t>
    </rPh>
    <rPh sb="24" eb="26">
      <t>ジュリョウ</t>
    </rPh>
    <rPh sb="26" eb="28">
      <t>シリョウ</t>
    </rPh>
    <rPh sb="31" eb="34">
      <t>イケンショ</t>
    </rPh>
    <rPh sb="34" eb="37">
      <t>サクセイリョウ</t>
    </rPh>
    <rPh sb="38" eb="41">
      <t>セイキュウショ</t>
    </rPh>
    <rPh sb="43" eb="46">
      <t>イケンショ</t>
    </rPh>
    <rPh sb="47" eb="49">
      <t>コウベ</t>
    </rPh>
    <rPh sb="49" eb="50">
      <t>シ</t>
    </rPh>
    <rPh sb="50" eb="52">
      <t>ヨウシキ</t>
    </rPh>
    <rPh sb="52" eb="53">
      <t>オヨ</t>
    </rPh>
    <rPh sb="54" eb="56">
      <t>イリョウ</t>
    </rPh>
    <rPh sb="56" eb="58">
      <t>キカン</t>
    </rPh>
    <rPh sb="58" eb="60">
      <t>ヨウシキ</t>
    </rPh>
    <rPh sb="63" eb="65">
      <t>ハクシ</t>
    </rPh>
    <rPh sb="66" eb="69">
      <t>イケンショ</t>
    </rPh>
    <rPh sb="70" eb="72">
      <t>イリョウ</t>
    </rPh>
    <rPh sb="72" eb="74">
      <t>キカン</t>
    </rPh>
    <rPh sb="74" eb="76">
      <t>ヨウシキ</t>
    </rPh>
    <rPh sb="77" eb="79">
      <t>ジュリョウ</t>
    </rPh>
    <rPh sb="81" eb="83">
      <t>バアイ</t>
    </rPh>
    <rPh sb="86" eb="89">
      <t>ショホウセン</t>
    </rPh>
    <rPh sb="89" eb="90">
      <t>トウ</t>
    </rPh>
    <rPh sb="91" eb="93">
      <t>ヒツヨウ</t>
    </rPh>
    <rPh sb="94" eb="96">
      <t>バアイ</t>
    </rPh>
    <phoneticPr fontId="2"/>
  </si>
  <si>
    <t>内容確認の結果、事務班点検分及び適正化班点検後の特定疾病に関する不備ではない軽微な不備については電話サポート班へ回付し、医療機関へ架電の上、不備内容について確認する。</t>
    <rPh sb="0" eb="2">
      <t>ナイヨウ</t>
    </rPh>
    <rPh sb="2" eb="4">
      <t>カクニン</t>
    </rPh>
    <rPh sb="5" eb="7">
      <t>ケッカ</t>
    </rPh>
    <rPh sb="8" eb="11">
      <t>ジムハン</t>
    </rPh>
    <rPh sb="11" eb="13">
      <t>テンケン</t>
    </rPh>
    <rPh sb="13" eb="14">
      <t>ブン</t>
    </rPh>
    <rPh sb="14" eb="15">
      <t>オヨ</t>
    </rPh>
    <rPh sb="16" eb="18">
      <t>テキセイ</t>
    </rPh>
    <rPh sb="18" eb="19">
      <t>カ</t>
    </rPh>
    <rPh sb="19" eb="20">
      <t>ハン</t>
    </rPh>
    <rPh sb="20" eb="22">
      <t>テンケン</t>
    </rPh>
    <rPh sb="22" eb="23">
      <t>ゴ</t>
    </rPh>
    <rPh sb="24" eb="26">
      <t>トクテイ</t>
    </rPh>
    <rPh sb="26" eb="28">
      <t>シッペイ</t>
    </rPh>
    <rPh sb="29" eb="30">
      <t>カン</t>
    </rPh>
    <rPh sb="32" eb="34">
      <t>フビ</t>
    </rPh>
    <rPh sb="48" eb="50">
      <t>デンワ</t>
    </rPh>
    <rPh sb="54" eb="55">
      <t>ハン</t>
    </rPh>
    <rPh sb="56" eb="58">
      <t>カイフ</t>
    </rPh>
    <rPh sb="60" eb="62">
      <t>イリョウ</t>
    </rPh>
    <rPh sb="62" eb="64">
      <t>キカン</t>
    </rPh>
    <rPh sb="70" eb="72">
      <t>フビ</t>
    </rPh>
    <phoneticPr fontId="2"/>
  </si>
  <si>
    <t>認定管理システムから出力したFAX送信票を基に医療機関・調査員へ問合せを行う。
(送付書類)
・FAX送信票</t>
    <rPh sb="0" eb="2">
      <t>ニンテイ</t>
    </rPh>
    <rPh sb="2" eb="4">
      <t>カンリ</t>
    </rPh>
    <rPh sb="10" eb="12">
      <t>シュツリョク</t>
    </rPh>
    <rPh sb="17" eb="19">
      <t>ソウシン</t>
    </rPh>
    <rPh sb="19" eb="20">
      <t>ヒョウ</t>
    </rPh>
    <rPh sb="21" eb="22">
      <t>モト</t>
    </rPh>
    <rPh sb="23" eb="25">
      <t>イリョウ</t>
    </rPh>
    <rPh sb="25" eb="27">
      <t>キカン</t>
    </rPh>
    <rPh sb="28" eb="31">
      <t>チョウサイン</t>
    </rPh>
    <rPh sb="32" eb="34">
      <t>トイアワ</t>
    </rPh>
    <rPh sb="36" eb="37">
      <t>オコナ</t>
    </rPh>
    <rPh sb="41" eb="43">
      <t>ソウフ</t>
    </rPh>
    <rPh sb="43" eb="45">
      <t>ショルイ</t>
    </rPh>
    <rPh sb="51" eb="54">
      <t>ソウシンヒョウ</t>
    </rPh>
    <phoneticPr fontId="2"/>
  </si>
  <si>
    <t>医療機関・調査員からの回答内容について内容確認の上認定管理システムに登録を行う。回答内容に疑義がある場合は、再問合せを行う。</t>
    <rPh sb="0" eb="2">
      <t>イリョウ</t>
    </rPh>
    <rPh sb="2" eb="4">
      <t>キカン</t>
    </rPh>
    <rPh sb="5" eb="8">
      <t>チョウサイン</t>
    </rPh>
    <rPh sb="11" eb="13">
      <t>カイトウ</t>
    </rPh>
    <rPh sb="13" eb="15">
      <t>ナイヨウ</t>
    </rPh>
    <rPh sb="19" eb="21">
      <t>ナイヨウ</t>
    </rPh>
    <rPh sb="21" eb="23">
      <t>カクニン</t>
    </rPh>
    <rPh sb="24" eb="25">
      <t>ウエ</t>
    </rPh>
    <rPh sb="25" eb="29">
      <t>ニンテイカンリ</t>
    </rPh>
    <rPh sb="34" eb="36">
      <t>トウロク</t>
    </rPh>
    <rPh sb="37" eb="38">
      <t>オコナ</t>
    </rPh>
    <rPh sb="40" eb="42">
      <t>カイトウ</t>
    </rPh>
    <rPh sb="42" eb="44">
      <t>ナイヨウ</t>
    </rPh>
    <rPh sb="45" eb="47">
      <t>ギギ</t>
    </rPh>
    <rPh sb="50" eb="52">
      <t>バアイ</t>
    </rPh>
    <rPh sb="54" eb="57">
      <t>サイトイアワ</t>
    </rPh>
    <rPh sb="59" eb="60">
      <t>オコナ</t>
    </rPh>
    <phoneticPr fontId="2"/>
  </si>
  <si>
    <t>区作成の調書について修正が必要である場合、認定管理システムから調書の原紙を再出力し、認定事務センターで修正対応を行う。
(出力帳票)
・調書</t>
    <rPh sb="0" eb="1">
      <t>ク</t>
    </rPh>
    <rPh sb="1" eb="3">
      <t>サクセイ</t>
    </rPh>
    <rPh sb="4" eb="6">
      <t>チョウショ</t>
    </rPh>
    <rPh sb="10" eb="12">
      <t>シュウセイ</t>
    </rPh>
    <rPh sb="13" eb="15">
      <t>ヒツヨウ</t>
    </rPh>
    <rPh sb="18" eb="20">
      <t>バアイ</t>
    </rPh>
    <rPh sb="21" eb="23">
      <t>ニンテイ</t>
    </rPh>
    <rPh sb="23" eb="25">
      <t>カンリ</t>
    </rPh>
    <rPh sb="31" eb="33">
      <t>チョウショ</t>
    </rPh>
    <rPh sb="34" eb="36">
      <t>ゲンシ</t>
    </rPh>
    <rPh sb="37" eb="40">
      <t>サイシュツリョク</t>
    </rPh>
    <rPh sb="42" eb="44">
      <t>ニンテイ</t>
    </rPh>
    <rPh sb="44" eb="46">
      <t>ジム</t>
    </rPh>
    <rPh sb="51" eb="53">
      <t>シュウセイ</t>
    </rPh>
    <rPh sb="53" eb="55">
      <t>タイオウ</t>
    </rPh>
    <rPh sb="56" eb="57">
      <t>オコナ</t>
    </rPh>
    <rPh sb="61" eb="65">
      <t>シュツリョクチョウヒョウ</t>
    </rPh>
    <rPh sb="68" eb="70">
      <t>チョウショ</t>
    </rPh>
    <phoneticPr fontId="2"/>
  </si>
  <si>
    <t>審査会結果「本」登録後、認定管理システムから本登録認定結果登録一覧表の出力を行う。
(出力帳票)
・認定結果登録一覧表</t>
    <rPh sb="0" eb="3">
      <t>シンサカイ</t>
    </rPh>
    <rPh sb="3" eb="5">
      <t>ケッカ</t>
    </rPh>
    <rPh sb="6" eb="7">
      <t>ホン</t>
    </rPh>
    <rPh sb="8" eb="10">
      <t>トウロク</t>
    </rPh>
    <rPh sb="10" eb="11">
      <t>アト</t>
    </rPh>
    <rPh sb="12" eb="14">
      <t>ニンテイ</t>
    </rPh>
    <rPh sb="14" eb="16">
      <t>カンリ</t>
    </rPh>
    <rPh sb="22" eb="23">
      <t>ホン</t>
    </rPh>
    <rPh sb="23" eb="25">
      <t>トウロク</t>
    </rPh>
    <rPh sb="25" eb="27">
      <t>ニンテイ</t>
    </rPh>
    <rPh sb="27" eb="29">
      <t>ケッカ</t>
    </rPh>
    <rPh sb="29" eb="31">
      <t>トウロク</t>
    </rPh>
    <rPh sb="31" eb="33">
      <t>イチラン</t>
    </rPh>
    <rPh sb="33" eb="34">
      <t>ヒョウ</t>
    </rPh>
    <rPh sb="35" eb="37">
      <t>シュツリョク</t>
    </rPh>
    <rPh sb="38" eb="39">
      <t>オコナ</t>
    </rPh>
    <rPh sb="43" eb="45">
      <t>シュツリョク</t>
    </rPh>
    <rPh sb="45" eb="47">
      <t>チョウヒョウ</t>
    </rPh>
    <rPh sb="50" eb="54">
      <t>ニンテイケッカ</t>
    </rPh>
    <rPh sb="54" eb="56">
      <t>トウロク</t>
    </rPh>
    <rPh sb="56" eb="59">
      <t>イチランヒョウ</t>
    </rPh>
    <phoneticPr fontId="2"/>
  </si>
  <si>
    <t>センター記載：
申請書（被保険者+保護）+取下げ+転入+資格喪失</t>
    <phoneticPr fontId="2"/>
  </si>
  <si>
    <t>月次（毎月20日）で実施する場合と有効期限40日前に実施する場合の2種類ある。
更新期限の60日前に該当する被保険者が抽出される。
・更新申請書が出力されるのは、住所地特例者や送付先設定のあるもの等限定されている。</t>
    <rPh sb="68" eb="70">
      <t>コウシン</t>
    </rPh>
    <rPh sb="70" eb="73">
      <t>シンセイショ</t>
    </rPh>
    <rPh sb="74" eb="76">
      <t>シュツリョク</t>
    </rPh>
    <rPh sb="82" eb="84">
      <t>ジュウショ</t>
    </rPh>
    <rPh sb="84" eb="85">
      <t>チ</t>
    </rPh>
    <rPh sb="85" eb="87">
      <t>トクレイ</t>
    </rPh>
    <rPh sb="87" eb="88">
      <t>シャ</t>
    </rPh>
    <rPh sb="89" eb="92">
      <t>ソウフサキ</t>
    </rPh>
    <rPh sb="92" eb="94">
      <t>セッテイ</t>
    </rPh>
    <rPh sb="99" eb="100">
      <t>ナド</t>
    </rPh>
    <rPh sb="100" eb="102">
      <t>ゲンテイ</t>
    </rPh>
    <phoneticPr fontId="2"/>
  </si>
  <si>
    <t>内容確認の結果、不備がありの要返却の場合、コピーを取ったうえで申請者に差戻を行う。</t>
    <rPh sb="0" eb="2">
      <t>ナイヨウ</t>
    </rPh>
    <rPh sb="2" eb="4">
      <t>カクニン</t>
    </rPh>
    <rPh sb="5" eb="7">
      <t>ケッカ</t>
    </rPh>
    <rPh sb="8" eb="10">
      <t>フビ</t>
    </rPh>
    <rPh sb="14" eb="17">
      <t>ヨウヘンキャク</t>
    </rPh>
    <rPh sb="18" eb="20">
      <t>バアイ</t>
    </rPh>
    <rPh sb="25" eb="26">
      <t>ト</t>
    </rPh>
    <rPh sb="31" eb="34">
      <t>シンセイシャ</t>
    </rPh>
    <rPh sb="35" eb="37">
      <t>サシモドシ</t>
    </rPh>
    <rPh sb="38" eb="39">
      <t>オコナ</t>
    </rPh>
    <phoneticPr fontId="2"/>
  </si>
  <si>
    <t>申請書受理数と同じ</t>
    <rPh sb="0" eb="3">
      <t>シンセイショ</t>
    </rPh>
    <rPh sb="3" eb="5">
      <t>ジュリ</t>
    </rPh>
    <rPh sb="5" eb="6">
      <t>スウ</t>
    </rPh>
    <rPh sb="7" eb="8">
      <t>オナ</t>
    </rPh>
    <phoneticPr fontId="2"/>
  </si>
  <si>
    <t>請求書の請求金額に修正がありシステム上の金額と整合しない場合は、意見書記載内容から根拠を確認のうえ、認定管理システムでランク（新規／継続、施設／在宅）の修正を行う。
また、請求書の請求金額に修正がないが、システム上の金額と整合しない場合は、医療機関へ電話連絡を行い、ランクについて説明を行う。そのうえで、金額欄を修正および訂正印を押印していただくよう返送する。</t>
    <rPh sb="0" eb="3">
      <t>セイキュウショ</t>
    </rPh>
    <rPh sb="4" eb="6">
      <t>セイキュウ</t>
    </rPh>
    <rPh sb="6" eb="8">
      <t>キンガク</t>
    </rPh>
    <rPh sb="9" eb="11">
      <t>シュウセイ</t>
    </rPh>
    <rPh sb="17" eb="18">
      <t>ジョウ</t>
    </rPh>
    <rPh sb="19" eb="21">
      <t>キンガク</t>
    </rPh>
    <rPh sb="22" eb="24">
      <t>セイゴウ</t>
    </rPh>
    <rPh sb="27" eb="29">
      <t>バアイ</t>
    </rPh>
    <rPh sb="31" eb="34">
      <t>イケンショ</t>
    </rPh>
    <rPh sb="34" eb="36">
      <t>キサイ</t>
    </rPh>
    <rPh sb="36" eb="38">
      <t>ナイヨウ</t>
    </rPh>
    <rPh sb="40" eb="42">
      <t>コンキョ</t>
    </rPh>
    <rPh sb="43" eb="45">
      <t>カクニン</t>
    </rPh>
    <rPh sb="49" eb="51">
      <t>ニンテイ</t>
    </rPh>
    <rPh sb="51" eb="53">
      <t>カンリ</t>
    </rPh>
    <rPh sb="75" eb="77">
      <t>シュウセイ</t>
    </rPh>
    <rPh sb="78" eb="79">
      <t>オコナ</t>
    </rPh>
    <rPh sb="120" eb="122">
      <t>イリョウ</t>
    </rPh>
    <rPh sb="122" eb="124">
      <t>キカン</t>
    </rPh>
    <rPh sb="125" eb="127">
      <t>デンワ</t>
    </rPh>
    <rPh sb="127" eb="129">
      <t>レンラク</t>
    </rPh>
    <rPh sb="130" eb="131">
      <t>オコナ</t>
    </rPh>
    <rPh sb="140" eb="142">
      <t>セツメイ</t>
    </rPh>
    <rPh sb="143" eb="144">
      <t>オコナ</t>
    </rPh>
    <rPh sb="152" eb="154">
      <t>キンガク</t>
    </rPh>
    <rPh sb="154" eb="155">
      <t>ラン</t>
    </rPh>
    <rPh sb="156" eb="158">
      <t>シュウセイ</t>
    </rPh>
    <rPh sb="161" eb="163">
      <t>テイセイ</t>
    </rPh>
    <rPh sb="163" eb="164">
      <t>イン</t>
    </rPh>
    <rPh sb="165" eb="167">
      <t>オウイン</t>
    </rPh>
    <rPh sb="175" eb="177">
      <t>ヘンソウ</t>
    </rPh>
    <phoneticPr fontId="2"/>
  </si>
  <si>
    <t>修正内容を反映した請求書を認定管理システムで再出力する。再出力した請求書に医療機関名を補記する。</t>
    <rPh sb="0" eb="2">
      <t>シュウセイ</t>
    </rPh>
    <rPh sb="2" eb="4">
      <t>ナイヨウ</t>
    </rPh>
    <rPh sb="5" eb="7">
      <t>ハンエイ</t>
    </rPh>
    <rPh sb="9" eb="12">
      <t>セイキュウショ</t>
    </rPh>
    <rPh sb="13" eb="15">
      <t>ニンテイ</t>
    </rPh>
    <rPh sb="15" eb="17">
      <t>カンリ</t>
    </rPh>
    <rPh sb="22" eb="25">
      <t>サイシュツリョク</t>
    </rPh>
    <rPh sb="28" eb="31">
      <t>サイシュツリョク</t>
    </rPh>
    <rPh sb="33" eb="35">
      <t>セイキュウ</t>
    </rPh>
    <rPh sb="35" eb="36">
      <t>ショ</t>
    </rPh>
    <rPh sb="37" eb="39">
      <t>イリョウ</t>
    </rPh>
    <rPh sb="39" eb="41">
      <t>キカン</t>
    </rPh>
    <rPh sb="41" eb="42">
      <t>メイ</t>
    </rPh>
    <rPh sb="43" eb="45">
      <t>ホキ</t>
    </rPh>
    <phoneticPr fontId="2"/>
  </si>
  <si>
    <t>再出力した請求書に「医療機関情報」および「意見書作成日」を記入の上、資料作成室に回付する。</t>
    <rPh sb="0" eb="3">
      <t>サイシュツリョク</t>
    </rPh>
    <rPh sb="5" eb="8">
      <t>セイキュウショ</t>
    </rPh>
    <rPh sb="10" eb="12">
      <t>イリョウ</t>
    </rPh>
    <rPh sb="12" eb="14">
      <t>キカン</t>
    </rPh>
    <rPh sb="14" eb="16">
      <t>ジョウホウ</t>
    </rPh>
    <rPh sb="21" eb="24">
      <t>イケンショ</t>
    </rPh>
    <rPh sb="24" eb="27">
      <t>サクセイビ</t>
    </rPh>
    <rPh sb="29" eb="31">
      <t>キニュウ</t>
    </rPh>
    <rPh sb="32" eb="33">
      <t>ウエ</t>
    </rPh>
    <rPh sb="34" eb="36">
      <t>シリョウ</t>
    </rPh>
    <rPh sb="36" eb="38">
      <t>サクセイ</t>
    </rPh>
    <rPh sb="38" eb="39">
      <t>シツ</t>
    </rPh>
    <rPh sb="40" eb="42">
      <t>カイフ</t>
    </rPh>
    <phoneticPr fontId="2"/>
  </si>
  <si>
    <t>センターで請求書の正本と副本及び以下の帳票を認定管理システムから出力する。
・介護保険要介護認定調査委託料請求書
・介護保険要介護調査委託納品書件検査調書
・認定調査時の状況報告書(一覧表)
・訪問調査委託件数集計表(区別明細)
・訪問調査委託件数集計表(全市)</t>
    <rPh sb="5" eb="8">
      <t>セイキュウショ</t>
    </rPh>
    <rPh sb="9" eb="11">
      <t>セイホン</t>
    </rPh>
    <rPh sb="12" eb="14">
      <t>フクホン</t>
    </rPh>
    <rPh sb="14" eb="15">
      <t>オヨ</t>
    </rPh>
    <rPh sb="16" eb="18">
      <t>イカ</t>
    </rPh>
    <rPh sb="19" eb="21">
      <t>チョウヒョウ</t>
    </rPh>
    <rPh sb="22" eb="24">
      <t>ニンテイ</t>
    </rPh>
    <rPh sb="24" eb="26">
      <t>カンリ</t>
    </rPh>
    <rPh sb="32" eb="34">
      <t>シュツリョク</t>
    </rPh>
    <phoneticPr fontId="2"/>
  </si>
  <si>
    <t>・新規変更の場合は全員に送付。更新申請かつ現在有効な認定期間の場合は送付していない。
・申請日および認定有効期間、交付されている資格者証の有効期間等の関連から、資格者証も再交付される場合があり、この場合は処分延期通知と資格者証を同封し送付する</t>
    <rPh sb="23" eb="25">
      <t>ユウコウ</t>
    </rPh>
    <rPh sb="26" eb="28">
      <t>ニンテイ</t>
    </rPh>
    <rPh sb="28" eb="30">
      <t>キカン</t>
    </rPh>
    <rPh sb="85" eb="88">
      <t>サイコウフ</t>
    </rPh>
    <phoneticPr fontId="2"/>
  </si>
  <si>
    <t>不備の無かったもの及び不備内容確認済みの届出書について認定管理システムに登録を行う。</t>
    <rPh sb="0" eb="2">
      <t>フビ</t>
    </rPh>
    <rPh sb="3" eb="4">
      <t>ナ</t>
    </rPh>
    <rPh sb="9" eb="10">
      <t>オヨ</t>
    </rPh>
    <rPh sb="11" eb="13">
      <t>フビ</t>
    </rPh>
    <rPh sb="13" eb="15">
      <t>ナイヨウ</t>
    </rPh>
    <rPh sb="15" eb="18">
      <t>カクニンズ</t>
    </rPh>
    <rPh sb="20" eb="22">
      <t>トドケデ</t>
    </rPh>
    <rPh sb="22" eb="23">
      <t>ショ</t>
    </rPh>
    <rPh sb="27" eb="29">
      <t>ニンテイ</t>
    </rPh>
    <rPh sb="29" eb="31">
      <t>カンリ</t>
    </rPh>
    <rPh sb="36" eb="38">
      <t>トウロク</t>
    </rPh>
    <rPh sb="39" eb="40">
      <t>オコナ</t>
    </rPh>
    <phoneticPr fontId="2"/>
  </si>
  <si>
    <t>被保険者証の送付</t>
    <rPh sb="0" eb="4">
      <t>ヒホケンシャ</t>
    </rPh>
    <rPh sb="3" eb="4">
      <t>シャ</t>
    </rPh>
    <rPh sb="4" eb="5">
      <t>ショウ</t>
    </rPh>
    <rPh sb="6" eb="8">
      <t>ソウフ</t>
    </rPh>
    <phoneticPr fontId="2"/>
  </si>
  <si>
    <t>審査会資料の記載内容に疑義がある場合、審査会開催日の2開庁日前までに、審査会委員及び区審査会事務局担当者よりFAXにて疑義に対する確認票を受付ける。</t>
    <rPh sb="11" eb="13">
      <t>ギギ</t>
    </rPh>
    <rPh sb="35" eb="38">
      <t>シンサカイ</t>
    </rPh>
    <rPh sb="38" eb="40">
      <t>イイン</t>
    </rPh>
    <rPh sb="40" eb="41">
      <t>オヨ</t>
    </rPh>
    <rPh sb="42" eb="43">
      <t>ク</t>
    </rPh>
    <rPh sb="43" eb="46">
      <t>シンサカイ</t>
    </rPh>
    <rPh sb="46" eb="49">
      <t>ジムキョク</t>
    </rPh>
    <rPh sb="49" eb="52">
      <t>タントウシャ</t>
    </rPh>
    <rPh sb="59" eb="61">
      <t>ギギ</t>
    </rPh>
    <rPh sb="62" eb="63">
      <t>タイ</t>
    </rPh>
    <rPh sb="65" eb="67">
      <t>カクニン</t>
    </rPh>
    <rPh sb="67" eb="68">
      <t>ヒョウ</t>
    </rPh>
    <rPh sb="69" eb="71">
      <t>ウケツ</t>
    </rPh>
    <phoneticPr fontId="2"/>
  </si>
  <si>
    <t>製本</t>
    <rPh sb="0" eb="2">
      <t>セイホン</t>
    </rPh>
    <phoneticPr fontId="2"/>
  </si>
  <si>
    <t>帳票出力</t>
    <rPh sb="0" eb="4">
      <t>チョウヒョウシュツリョク</t>
    </rPh>
    <phoneticPr fontId="2"/>
  </si>
  <si>
    <t>記入例等の印刷</t>
    <rPh sb="0" eb="3">
      <t>キニュウレイ</t>
    </rPh>
    <rPh sb="3" eb="4">
      <t>トウ</t>
    </rPh>
    <rPh sb="5" eb="7">
      <t>インサツ</t>
    </rPh>
    <phoneticPr fontId="2"/>
  </si>
  <si>
    <t>記入例届出様式、チェックシート、メールアドレス登録確認書（市内のみ）、調査員適正人数登録のお願い（市内施設のみ）</t>
    <rPh sb="0" eb="7">
      <t>キニュウレイトドケデヨウシキ</t>
    </rPh>
    <rPh sb="23" eb="28">
      <t>トウロクカクニンショ</t>
    </rPh>
    <rPh sb="29" eb="31">
      <t>シナイ</t>
    </rPh>
    <rPh sb="35" eb="42">
      <t>チョウサインテキセイニンズウ</t>
    </rPh>
    <rPh sb="42" eb="44">
      <t>トウロク</t>
    </rPh>
    <rPh sb="46" eb="47">
      <t>ネガ</t>
    </rPh>
    <rPh sb="49" eb="53">
      <t>シナイシセツ</t>
    </rPh>
    <phoneticPr fontId="2"/>
  </si>
  <si>
    <t>契約書類の封入</t>
    <rPh sb="0" eb="4">
      <t>ケイヤクショルイ</t>
    </rPh>
    <rPh sb="5" eb="7">
      <t>フウニュウ</t>
    </rPh>
    <phoneticPr fontId="2"/>
  </si>
  <si>
    <t>上記の書類を契約種別により封入・封緘する</t>
    <rPh sb="0" eb="2">
      <t>ジョウキ</t>
    </rPh>
    <rPh sb="3" eb="5">
      <t>ショルイ</t>
    </rPh>
    <rPh sb="6" eb="10">
      <t>ケイヤクシュベツ</t>
    </rPh>
    <rPh sb="13" eb="15">
      <t>フウニュウ</t>
    </rPh>
    <rPh sb="16" eb="18">
      <t>フウカン</t>
    </rPh>
    <phoneticPr fontId="2"/>
  </si>
  <si>
    <t>契約書類の送付</t>
    <rPh sb="0" eb="4">
      <t>ケイヤクショルイ</t>
    </rPh>
    <rPh sb="5" eb="7">
      <t>ソウフ</t>
    </rPh>
    <phoneticPr fontId="2"/>
  </si>
  <si>
    <t>⇒</t>
    <phoneticPr fontId="2"/>
  </si>
  <si>
    <t>年度コピー機能（契約者・認定調査員とも）を使用し、変更内容を反映させる。</t>
    <rPh sb="0" eb="2">
      <t>ネンド</t>
    </rPh>
    <rPh sb="5" eb="7">
      <t>キノウ</t>
    </rPh>
    <rPh sb="8" eb="11">
      <t>ケイヤクシャ</t>
    </rPh>
    <rPh sb="12" eb="17">
      <t>ニンテイチョウサイン</t>
    </rPh>
    <rPh sb="21" eb="23">
      <t>シヨウ</t>
    </rPh>
    <rPh sb="25" eb="29">
      <t>ヘンコウナイヨウ</t>
    </rPh>
    <rPh sb="30" eb="32">
      <t>ハンエイ</t>
    </rPh>
    <phoneticPr fontId="2"/>
  </si>
  <si>
    <t>処理番号17・18で蓄積した契約情報についてシステムの委託事業者の準備が整ったタイミングで契約情報のマスタ登録を行う。</t>
    <rPh sb="0" eb="2">
      <t>ショリ</t>
    </rPh>
    <rPh sb="2" eb="4">
      <t>バンゴウ</t>
    </rPh>
    <rPh sb="10" eb="12">
      <t>チクセキ</t>
    </rPh>
    <rPh sb="14" eb="16">
      <t>ケイヤク</t>
    </rPh>
    <rPh sb="16" eb="18">
      <t>ジョウホウ</t>
    </rPh>
    <rPh sb="27" eb="29">
      <t>イタク</t>
    </rPh>
    <rPh sb="29" eb="32">
      <t>ジギョウシャ</t>
    </rPh>
    <rPh sb="33" eb="35">
      <t>ジュンビ</t>
    </rPh>
    <rPh sb="36" eb="37">
      <t>トトノ</t>
    </rPh>
    <rPh sb="45" eb="47">
      <t>ケイヤク</t>
    </rPh>
    <rPh sb="47" eb="49">
      <t>ジョウホウ</t>
    </rPh>
    <rPh sb="53" eb="55">
      <t>トウロク</t>
    </rPh>
    <rPh sb="56" eb="57">
      <t>オコナ</t>
    </rPh>
    <phoneticPr fontId="2"/>
  </si>
  <si>
    <t>システム委託事業者の確認は本庁で行う。</t>
    <rPh sb="4" eb="9">
      <t>イタクジギョウシャ</t>
    </rPh>
    <rPh sb="10" eb="12">
      <t>カクニン</t>
    </rPh>
    <rPh sb="13" eb="15">
      <t>ホンチョウ</t>
    </rPh>
    <rPh sb="16" eb="17">
      <t>オコナ</t>
    </rPh>
    <phoneticPr fontId="2"/>
  </si>
  <si>
    <t>本庁へ契約書類一式を送付する。</t>
    <rPh sb="0" eb="2">
      <t>ホンチョウ</t>
    </rPh>
    <rPh sb="3" eb="7">
      <t>ケイヤクショルイ</t>
    </rPh>
    <rPh sb="7" eb="9">
      <t>イッシキ</t>
    </rPh>
    <rPh sb="10" eb="12">
      <t>ソウフ</t>
    </rPh>
    <phoneticPr fontId="2"/>
  </si>
  <si>
    <t>到着順に随時送付。</t>
    <rPh sb="0" eb="3">
      <t>トウチャクジュン</t>
    </rPh>
    <rPh sb="4" eb="6">
      <t>ズイジ</t>
    </rPh>
    <rPh sb="6" eb="8">
      <t>ソウフ</t>
    </rPh>
    <phoneticPr fontId="2"/>
  </si>
  <si>
    <t>・事業者からの返送が年度を跨ぐ可能性がある場合には、送付内容が一部変更（翌年度分も一括して手続きできるよう、記載内容や送付物が変わる。フローは同じ）
・契約確定前に調査票が届く場合があり、期限が迫っている場合に督促することあり（事業者に契約書が届いていない場合もある）
・郵送の場合に事業者への到達までは確認していないので、督促した際に事業者へ届いていないことが発覚することがある。
契約関係書類と調査依頼書等は同封可</t>
    <rPh sb="192" eb="194">
      <t>ケイヤク</t>
    </rPh>
    <rPh sb="194" eb="196">
      <t>カンケイ</t>
    </rPh>
    <rPh sb="196" eb="198">
      <t>ショルイ</t>
    </rPh>
    <rPh sb="199" eb="201">
      <t>チョウサ</t>
    </rPh>
    <rPh sb="201" eb="203">
      <t>イライ</t>
    </rPh>
    <phoneticPr fontId="2"/>
  </si>
  <si>
    <t>契約書の内容を確認し、認定管理システムへ反映。認定管理システム上の契約情報のステータスを「仮契約」から「契約済」に変更の登録を行う。</t>
    <rPh sb="0" eb="3">
      <t>ケイヤクショ</t>
    </rPh>
    <rPh sb="4" eb="6">
      <t>ナイヨウ</t>
    </rPh>
    <rPh sb="7" eb="9">
      <t>カクニン</t>
    </rPh>
    <rPh sb="11" eb="15">
      <t>ニンテイカンリ</t>
    </rPh>
    <rPh sb="20" eb="22">
      <t>ハンエイ</t>
    </rPh>
    <rPh sb="23" eb="25">
      <t>ニンテイ</t>
    </rPh>
    <rPh sb="25" eb="27">
      <t>カンリ</t>
    </rPh>
    <rPh sb="31" eb="32">
      <t>ジョウ</t>
    </rPh>
    <rPh sb="33" eb="35">
      <t>ケイヤク</t>
    </rPh>
    <rPh sb="35" eb="37">
      <t>ジョウホウ</t>
    </rPh>
    <rPh sb="45" eb="48">
      <t>カリケイヤク</t>
    </rPh>
    <rPh sb="52" eb="54">
      <t>ケイヤク</t>
    </rPh>
    <rPh sb="54" eb="55">
      <t>スミ</t>
    </rPh>
    <rPh sb="57" eb="59">
      <t>ヘンコウ</t>
    </rPh>
    <rPh sb="60" eb="62">
      <t>トウロク</t>
    </rPh>
    <rPh sb="63" eb="64">
      <t>オコナ</t>
    </rPh>
    <phoneticPr fontId="2"/>
  </si>
  <si>
    <t>調査員登録</t>
    <rPh sb="0" eb="5">
      <t>チョウサイントウロク</t>
    </rPh>
    <phoneticPr fontId="2"/>
  </si>
  <si>
    <t>契約ステータスが「契約済」にならないと調査員登録不可</t>
    <rPh sb="0" eb="2">
      <t>ケイヤク</t>
    </rPh>
    <rPh sb="9" eb="12">
      <t>ケイヤクズ</t>
    </rPh>
    <rPh sb="19" eb="26">
      <t>チョウサイントウロクフカ</t>
    </rPh>
    <phoneticPr fontId="2"/>
  </si>
  <si>
    <t>調査票受理</t>
    <rPh sb="0" eb="3">
      <t>チョウサヒョウ</t>
    </rPh>
    <rPh sb="3" eb="5">
      <t>ジュリ</t>
    </rPh>
    <phoneticPr fontId="2"/>
  </si>
  <si>
    <t>病院、主治医の登録がない場合については架電にて確認を行い、マスターに登録を行う。</t>
    <rPh sb="0" eb="2">
      <t>ビョウイン</t>
    </rPh>
    <rPh sb="3" eb="6">
      <t>シュジイ</t>
    </rPh>
    <rPh sb="7" eb="9">
      <t>トウロク</t>
    </rPh>
    <rPh sb="12" eb="14">
      <t>バアイ</t>
    </rPh>
    <rPh sb="19" eb="21">
      <t>カデン</t>
    </rPh>
    <rPh sb="23" eb="25">
      <t>カクニン</t>
    </rPh>
    <rPh sb="26" eb="27">
      <t>オコナ</t>
    </rPh>
    <rPh sb="34" eb="36">
      <t>トウロク</t>
    </rPh>
    <rPh sb="37" eb="38">
      <t>オコナ</t>
    </rPh>
    <phoneticPr fontId="2"/>
  </si>
  <si>
    <t>入力班へ回付</t>
    <rPh sb="0" eb="2">
      <t>ニュウリョク</t>
    </rPh>
    <rPh sb="2" eb="3">
      <t>ハン</t>
    </rPh>
    <rPh sb="4" eb="6">
      <t>カイフ</t>
    </rPh>
    <phoneticPr fontId="2"/>
  </si>
  <si>
    <t>当日受理できない調査票は期限延長を管理システムへ入力する。（督促管理）</t>
    <phoneticPr fontId="2"/>
  </si>
  <si>
    <t>期限延長登録</t>
    <rPh sb="0" eb="2">
      <t>キゲン</t>
    </rPh>
    <rPh sb="2" eb="4">
      <t>エンチョウ</t>
    </rPh>
    <rPh sb="4" eb="6">
      <t>トウロク</t>
    </rPh>
    <phoneticPr fontId="2"/>
  </si>
  <si>
    <t>最終点検を行った後、20件を目安に束にしてチェックリストをつけて入力班へ回付する。</t>
    <rPh sb="0" eb="2">
      <t>サイシュウ</t>
    </rPh>
    <rPh sb="2" eb="4">
      <t>テンケン</t>
    </rPh>
    <rPh sb="5" eb="6">
      <t>オコナ</t>
    </rPh>
    <rPh sb="8" eb="9">
      <t>アト</t>
    </rPh>
    <rPh sb="12" eb="13">
      <t>ケン</t>
    </rPh>
    <rPh sb="14" eb="16">
      <t>メヤス</t>
    </rPh>
    <rPh sb="17" eb="18">
      <t>タバ</t>
    </rPh>
    <rPh sb="32" eb="34">
      <t>ニュウリョク</t>
    </rPh>
    <rPh sb="34" eb="35">
      <t>ハン</t>
    </rPh>
    <rPh sb="36" eb="38">
      <t>カイフ</t>
    </rPh>
    <phoneticPr fontId="2"/>
  </si>
  <si>
    <t>データ連携作業</t>
    <rPh sb="3" eb="5">
      <t>レンケイ</t>
    </rPh>
    <rPh sb="5" eb="7">
      <t>サギョウ</t>
    </rPh>
    <phoneticPr fontId="2"/>
  </si>
  <si>
    <t>督促データ作成後、FAX送付画面にて、作成したデーターの連携作業を行う。</t>
    <rPh sb="0" eb="2">
      <t>トクソク</t>
    </rPh>
    <phoneticPr fontId="2"/>
  </si>
  <si>
    <t>簡素化該当集計</t>
    <rPh sb="0" eb="3">
      <t>カンソカ</t>
    </rPh>
    <rPh sb="3" eb="5">
      <t>ガイトウ</t>
    </rPh>
    <rPh sb="5" eb="7">
      <t>シュウケイ</t>
    </rPh>
    <phoneticPr fontId="2"/>
  </si>
  <si>
    <t>簡素化該当分の集計を行う</t>
    <rPh sb="0" eb="3">
      <t>カンソカ</t>
    </rPh>
    <rPh sb="3" eb="5">
      <t>ガイトウ</t>
    </rPh>
    <rPh sb="5" eb="6">
      <t>ブン</t>
    </rPh>
    <rPh sb="7" eb="9">
      <t>シュウケイ</t>
    </rPh>
    <rPh sb="10" eb="11">
      <t>オコナ</t>
    </rPh>
    <phoneticPr fontId="2"/>
  </si>
  <si>
    <t>日</t>
    <rPh sb="0" eb="1">
      <t>ヒ</t>
    </rPh>
    <phoneticPr fontId="2"/>
  </si>
  <si>
    <t>再判定分確認</t>
    <rPh sb="0" eb="3">
      <t>サイハンテイ</t>
    </rPh>
    <rPh sb="3" eb="4">
      <t>ブン</t>
    </rPh>
    <rPh sb="4" eb="6">
      <t>カクニン</t>
    </rPh>
    <phoneticPr fontId="2"/>
  </si>
  <si>
    <t>再判定の確認結果により、「通常案件」「再判定後簡素化対象外となった案件」それぞれの審査会の選択を確認し突合チームへ連携する</t>
    <rPh sb="0" eb="3">
      <t>サイハンテイ</t>
    </rPh>
    <rPh sb="4" eb="6">
      <t>カクニン</t>
    </rPh>
    <rPh sb="6" eb="8">
      <t>ケッカ</t>
    </rPh>
    <rPh sb="41" eb="44">
      <t>シンサカイ</t>
    </rPh>
    <rPh sb="45" eb="47">
      <t>センタク</t>
    </rPh>
    <rPh sb="48" eb="50">
      <t>カクニン</t>
    </rPh>
    <rPh sb="51" eb="53">
      <t>トツゴウ</t>
    </rPh>
    <rPh sb="57" eb="59">
      <t>レンケイ</t>
    </rPh>
    <phoneticPr fontId="2"/>
  </si>
  <si>
    <t>再判定結果連携</t>
    <rPh sb="0" eb="3">
      <t>サイハンテイ</t>
    </rPh>
    <rPh sb="3" eb="5">
      <t>ケッカ</t>
    </rPh>
    <rPh sb="5" eb="7">
      <t>レンケイ</t>
    </rPh>
    <phoneticPr fontId="2"/>
  </si>
  <si>
    <t>問合せ対応
(適正化班対応分)</t>
    <rPh sb="0" eb="2">
      <t>トイアワ</t>
    </rPh>
    <rPh sb="3" eb="5">
      <t>タイオウ</t>
    </rPh>
    <rPh sb="7" eb="11">
      <t>テキセイカハン</t>
    </rPh>
    <rPh sb="11" eb="13">
      <t>タイオウ</t>
    </rPh>
    <rPh sb="13" eb="14">
      <t>ブン</t>
    </rPh>
    <phoneticPr fontId="2"/>
  </si>
  <si>
    <t>・調査員関連⇒調査票作成に関する問合せ対応
・主治医関連⇒特定疾病や意見書作成に関する問合せ対応</t>
    <rPh sb="1" eb="4">
      <t>チョウサイン</t>
    </rPh>
    <rPh sb="4" eb="6">
      <t>カンレン</t>
    </rPh>
    <rPh sb="23" eb="26">
      <t>シュジイ</t>
    </rPh>
    <rPh sb="26" eb="28">
      <t>カンレン</t>
    </rPh>
    <rPh sb="29" eb="31">
      <t>トクテイ</t>
    </rPh>
    <rPh sb="31" eb="33">
      <t>シッペイ</t>
    </rPh>
    <rPh sb="34" eb="37">
      <t>イケンショ</t>
    </rPh>
    <rPh sb="37" eb="39">
      <t>サクセイ</t>
    </rPh>
    <rPh sb="40" eb="41">
      <t>カン</t>
    </rPh>
    <rPh sb="43" eb="45">
      <t>トイアワ</t>
    </rPh>
    <rPh sb="46" eb="48">
      <t>タイオウ</t>
    </rPh>
    <phoneticPr fontId="2"/>
  </si>
  <si>
    <t>集中点検対象調査員を決定するための会議資料の作成を行う。</t>
    <rPh sb="0" eb="2">
      <t>シュウチュウ</t>
    </rPh>
    <rPh sb="2" eb="4">
      <t>テンケン</t>
    </rPh>
    <rPh sb="4" eb="6">
      <t>タイショウ</t>
    </rPh>
    <rPh sb="6" eb="9">
      <t>チョウサイン</t>
    </rPh>
    <rPh sb="10" eb="12">
      <t>ケッテイ</t>
    </rPh>
    <rPh sb="17" eb="19">
      <t>カイギ</t>
    </rPh>
    <rPh sb="19" eb="21">
      <t>シリョウ</t>
    </rPh>
    <rPh sb="22" eb="24">
      <t>サクセイ</t>
    </rPh>
    <rPh sb="25" eb="26">
      <t>オコナ</t>
    </rPh>
    <phoneticPr fontId="2"/>
  </si>
  <si>
    <t>年6回、集中点検対象調査員を決定するための会議を開催する。</t>
    <rPh sb="0" eb="1">
      <t>ネン</t>
    </rPh>
    <rPh sb="2" eb="3">
      <t>カイ</t>
    </rPh>
    <rPh sb="4" eb="6">
      <t>シュウチュウ</t>
    </rPh>
    <rPh sb="6" eb="8">
      <t>テンケン</t>
    </rPh>
    <rPh sb="8" eb="10">
      <t>タイショウ</t>
    </rPh>
    <rPh sb="10" eb="13">
      <t>チョウサイン</t>
    </rPh>
    <rPh sb="14" eb="16">
      <t>ケッテイ</t>
    </rPh>
    <rPh sb="21" eb="23">
      <t>カイギ</t>
    </rPh>
    <rPh sb="24" eb="26">
      <t>カイサイ</t>
    </rPh>
    <phoneticPr fontId="2"/>
  </si>
  <si>
    <t>取り寄せ等送付依頼対応</t>
    <rPh sb="0" eb="1">
      <t>ト</t>
    </rPh>
    <rPh sb="2" eb="3">
      <t>ヨ</t>
    </rPh>
    <rPh sb="4" eb="5">
      <t>トウ</t>
    </rPh>
    <rPh sb="5" eb="7">
      <t>ソウフ</t>
    </rPh>
    <rPh sb="7" eb="9">
      <t>イライ</t>
    </rPh>
    <rPh sb="9" eb="11">
      <t>タイオウ</t>
    </rPh>
    <phoneticPr fontId="2"/>
  </si>
  <si>
    <t>主治医意見書及び調査票提出用返信用封筒の取寄せ依頼に対する対応を行う。（封筒発送業務）</t>
    <rPh sb="32" eb="33">
      <t>オコナ</t>
    </rPh>
    <phoneticPr fontId="2"/>
  </si>
  <si>
    <t>市内事業所及び区役所から認定申請書の依頼があった際に、書類の送付を行う。</t>
    <rPh sb="0" eb="2">
      <t>シナイ</t>
    </rPh>
    <rPh sb="2" eb="5">
      <t>ジギョウショ</t>
    </rPh>
    <rPh sb="5" eb="6">
      <t>オヨ</t>
    </rPh>
    <rPh sb="7" eb="10">
      <t>クヤクショ</t>
    </rPh>
    <rPh sb="12" eb="14">
      <t>ニンテイ</t>
    </rPh>
    <rPh sb="14" eb="17">
      <t>シンセイショ</t>
    </rPh>
    <rPh sb="18" eb="20">
      <t>イライ</t>
    </rPh>
    <rPh sb="24" eb="25">
      <t>サイ</t>
    </rPh>
    <rPh sb="27" eb="29">
      <t>ショルイ</t>
    </rPh>
    <rPh sb="30" eb="32">
      <t>ソウフ</t>
    </rPh>
    <rPh sb="33" eb="34">
      <t>オコナ</t>
    </rPh>
    <phoneticPr fontId="2"/>
  </si>
  <si>
    <t>各所からの返送書類に対する書類の書類を行う。</t>
    <rPh sb="0" eb="2">
      <t>カクショ</t>
    </rPh>
    <rPh sb="5" eb="7">
      <t>ヘンソウ</t>
    </rPh>
    <rPh sb="7" eb="9">
      <t>ショルイ</t>
    </rPh>
    <rPh sb="10" eb="11">
      <t>タイ</t>
    </rPh>
    <rPh sb="13" eb="15">
      <t>ショルイ</t>
    </rPh>
    <rPh sb="16" eb="18">
      <t>ショルイ</t>
    </rPh>
    <rPh sb="19" eb="20">
      <t>オコナ</t>
    </rPh>
    <phoneticPr fontId="2"/>
  </si>
  <si>
    <t>FAX回答登録</t>
    <rPh sb="3" eb="5">
      <t>カイトウ</t>
    </rPh>
    <rPh sb="5" eb="7">
      <t>トウロク</t>
    </rPh>
    <phoneticPr fontId="2"/>
  </si>
  <si>
    <t>返送された意見書・調査票の督促FAXの回答について仕分けを行い認定管理システムに登録を行う。また、必要に応じて申請者への状況連携を行う。</t>
    <rPh sb="0" eb="2">
      <t>ヘンソウ</t>
    </rPh>
    <rPh sb="5" eb="8">
      <t>イケンショ</t>
    </rPh>
    <rPh sb="9" eb="12">
      <t>チョウサヒョウ</t>
    </rPh>
    <rPh sb="13" eb="15">
      <t>トクソク</t>
    </rPh>
    <rPh sb="19" eb="21">
      <t>カイトウ</t>
    </rPh>
    <rPh sb="25" eb="27">
      <t>シワ</t>
    </rPh>
    <rPh sb="29" eb="30">
      <t>オコナ</t>
    </rPh>
    <rPh sb="31" eb="33">
      <t>ニンテイ</t>
    </rPh>
    <rPh sb="33" eb="35">
      <t>カンリ</t>
    </rPh>
    <rPh sb="40" eb="42">
      <t>トウロク</t>
    </rPh>
    <rPh sb="43" eb="44">
      <t>オコナ</t>
    </rPh>
    <rPh sb="49" eb="51">
      <t>ヒツヨウ</t>
    </rPh>
    <rPh sb="52" eb="53">
      <t>オウ</t>
    </rPh>
    <rPh sb="55" eb="58">
      <t>シンセイシャ</t>
    </rPh>
    <rPh sb="60" eb="62">
      <t>ジョウキョウ</t>
    </rPh>
    <rPh sb="62" eb="64">
      <t>レンケイ</t>
    </rPh>
    <rPh sb="65" eb="66">
      <t>オコナ</t>
    </rPh>
    <phoneticPr fontId="2"/>
  </si>
  <si>
    <t>入力班にて、「審査会一次判定修正取込」の画面コピーと調書を照らし合わせ修正件数の確認作業を行なう。</t>
    <phoneticPr fontId="2"/>
  </si>
  <si>
    <t>担当者2名で作業を行う</t>
    <rPh sb="0" eb="3">
      <t>タントウシャ</t>
    </rPh>
    <rPh sb="4" eb="5">
      <t>メイ</t>
    </rPh>
    <rPh sb="6" eb="8">
      <t>サギョウ</t>
    </rPh>
    <rPh sb="9" eb="10">
      <t>オコナ</t>
    </rPh>
    <phoneticPr fontId="2"/>
  </si>
  <si>
    <t>資料提供に関する帳票出力後、「資料提供一覧表」を出力する。</t>
    <rPh sb="0" eb="2">
      <t>シリョウ</t>
    </rPh>
    <rPh sb="2" eb="4">
      <t>テイキョウ</t>
    </rPh>
    <rPh sb="5" eb="6">
      <t>カン</t>
    </rPh>
    <rPh sb="8" eb="10">
      <t>チョウヒョウ</t>
    </rPh>
    <rPh sb="10" eb="12">
      <t>シュツリョク</t>
    </rPh>
    <rPh sb="12" eb="13">
      <t>ゴ</t>
    </rPh>
    <rPh sb="15" eb="19">
      <t>シリョウテイキョウ</t>
    </rPh>
    <rPh sb="19" eb="21">
      <t>イチラン</t>
    </rPh>
    <rPh sb="21" eb="22">
      <t>ヒョウ</t>
    </rPh>
    <rPh sb="24" eb="26">
      <t>シュツリョク</t>
    </rPh>
    <phoneticPr fontId="2"/>
  </si>
  <si>
    <t>資料提供一覧表出力</t>
    <rPh sb="0" eb="2">
      <t>シリョウ</t>
    </rPh>
    <rPh sb="2" eb="4">
      <t>テイキョウ</t>
    </rPh>
    <rPh sb="4" eb="7">
      <t>イチランヒョウ</t>
    </rPh>
    <rPh sb="7" eb="9">
      <t>シュツリョク</t>
    </rPh>
    <phoneticPr fontId="2"/>
  </si>
  <si>
    <t>突合確認</t>
    <rPh sb="0" eb="2">
      <t>トツゴウ</t>
    </rPh>
    <rPh sb="2" eb="4">
      <t>カクニン</t>
    </rPh>
    <phoneticPr fontId="2"/>
  </si>
  <si>
    <t>「資料提供一覧表」と資料提供申請書を照会し、入力誤りがないか確認する。</t>
    <rPh sb="1" eb="3">
      <t>シリョウ</t>
    </rPh>
    <rPh sb="3" eb="5">
      <t>テイキョウ</t>
    </rPh>
    <rPh sb="5" eb="7">
      <t>イチラン</t>
    </rPh>
    <rPh sb="7" eb="8">
      <t>ヒョウ</t>
    </rPh>
    <rPh sb="10" eb="12">
      <t>シリョウ</t>
    </rPh>
    <rPh sb="12" eb="14">
      <t>テイキョウ</t>
    </rPh>
    <rPh sb="14" eb="17">
      <t>シンセイショ</t>
    </rPh>
    <rPh sb="18" eb="20">
      <t>ショウカイ</t>
    </rPh>
    <rPh sb="22" eb="24">
      <t>ニュウリョク</t>
    </rPh>
    <rPh sb="24" eb="25">
      <t>アヤマ</t>
    </rPh>
    <rPh sb="30" eb="32">
      <t>カクニン</t>
    </rPh>
    <phoneticPr fontId="2"/>
  </si>
  <si>
    <t>処分延期対象者について、「処分延期対象者一覧表」を出力する。</t>
    <rPh sb="0" eb="2">
      <t>ショブン</t>
    </rPh>
    <rPh sb="2" eb="4">
      <t>エンキ</t>
    </rPh>
    <rPh sb="4" eb="7">
      <t>タイショウシャ</t>
    </rPh>
    <rPh sb="13" eb="15">
      <t>ショブン</t>
    </rPh>
    <rPh sb="15" eb="17">
      <t>エンキ</t>
    </rPh>
    <rPh sb="17" eb="20">
      <t>タイショウシャ</t>
    </rPh>
    <rPh sb="20" eb="23">
      <t>イチランヒョウ</t>
    </rPh>
    <rPh sb="25" eb="27">
      <t>シュツリョク</t>
    </rPh>
    <phoneticPr fontId="2"/>
  </si>
  <si>
    <t>添付書類確認</t>
    <rPh sb="0" eb="2">
      <t>テンプ</t>
    </rPh>
    <rPh sb="2" eb="4">
      <t>ショルイ</t>
    </rPh>
    <rPh sb="4" eb="6">
      <t>カクニン</t>
    </rPh>
    <phoneticPr fontId="2"/>
  </si>
  <si>
    <t>届出に資料提供申請書の添付があった場合、登録担当者が不備がないかチェック作業を行う</t>
    <rPh sb="39" eb="40">
      <t>オコナ</t>
    </rPh>
    <phoneticPr fontId="2"/>
  </si>
  <si>
    <t>郵便局から返戻のあった書類について郵便物の受領を行う。
郵便局より「あて所に尋ねあたりません」等の理由により返戻された郵便物に対して、受取っていただくよう申請者及び本人家族へ状況確認を行い、必要な手続き等を案内する。配達可能となれば、再送する。</t>
    <rPh sb="0" eb="2">
      <t>ユウビン</t>
    </rPh>
    <rPh sb="2" eb="3">
      <t>キョク</t>
    </rPh>
    <rPh sb="5" eb="7">
      <t>ヘンレイ</t>
    </rPh>
    <rPh sb="11" eb="13">
      <t>ショルイ</t>
    </rPh>
    <rPh sb="17" eb="19">
      <t>ユウビン</t>
    </rPh>
    <rPh sb="19" eb="20">
      <t>ブツ</t>
    </rPh>
    <rPh sb="21" eb="23">
      <t>ジュリョウ</t>
    </rPh>
    <rPh sb="24" eb="25">
      <t>オコナ</t>
    </rPh>
    <phoneticPr fontId="2"/>
  </si>
  <si>
    <t>資料作成室より返戻のあった書類について受領を行う。
返戻のあった書類については、架電・FAXでの確認後に処理を行う。</t>
    <rPh sb="0" eb="2">
      <t>シリョウ</t>
    </rPh>
    <rPh sb="2" eb="4">
      <t>サクセイ</t>
    </rPh>
    <rPh sb="4" eb="5">
      <t>シツ</t>
    </rPh>
    <rPh sb="7" eb="9">
      <t>ヘンレイ</t>
    </rPh>
    <rPh sb="13" eb="15">
      <t>ショルイ</t>
    </rPh>
    <rPh sb="19" eb="21">
      <t>ジュリョウ</t>
    </rPh>
    <rPh sb="22" eb="23">
      <t>オコナ</t>
    </rPh>
    <rPh sb="26" eb="28">
      <t>ヘンレイ</t>
    </rPh>
    <rPh sb="32" eb="34">
      <t>ショルイ</t>
    </rPh>
    <rPh sb="40" eb="42">
      <t>カデン</t>
    </rPh>
    <rPh sb="48" eb="50">
      <t>カクニン</t>
    </rPh>
    <rPh sb="50" eb="51">
      <t>ゴ</t>
    </rPh>
    <rPh sb="52" eb="54">
      <t>ショリ</t>
    </rPh>
    <rPh sb="55" eb="56">
      <t>オコナ</t>
    </rPh>
    <phoneticPr fontId="2"/>
  </si>
  <si>
    <t>被保証出力</t>
    <rPh sb="0" eb="3">
      <t>ヒホショウ</t>
    </rPh>
    <phoneticPr fontId="2"/>
  </si>
  <si>
    <t>取下書をシステム登録後に出力するのではなく、翌日保険事業係より発行される。</t>
    <rPh sb="0" eb="2">
      <t>トリサ</t>
    </rPh>
    <rPh sb="2" eb="3">
      <t>ショ</t>
    </rPh>
    <rPh sb="8" eb="10">
      <t>トウロク</t>
    </rPh>
    <rPh sb="10" eb="11">
      <t>ゴ</t>
    </rPh>
    <rPh sb="12" eb="14">
      <t>シュツリョク</t>
    </rPh>
    <rPh sb="22" eb="24">
      <t>ヨクジツ</t>
    </rPh>
    <rPh sb="24" eb="26">
      <t>ホケン</t>
    </rPh>
    <rPh sb="26" eb="28">
      <t>ジギョウ</t>
    </rPh>
    <rPh sb="28" eb="29">
      <t>カカリ</t>
    </rPh>
    <rPh sb="31" eb="33">
      <t>ハッコウ</t>
    </rPh>
    <phoneticPr fontId="2"/>
  </si>
  <si>
    <t>認定管理システムへ登録を行う前に、作成日・診察日・別紙枚数・同意・希望有無について確認し、主治医意見書の受理日等について登録を行う。</t>
    <rPh sb="0" eb="2">
      <t>ニンテイ</t>
    </rPh>
    <rPh sb="2" eb="4">
      <t>カンリ</t>
    </rPh>
    <rPh sb="9" eb="11">
      <t>トウロク</t>
    </rPh>
    <rPh sb="12" eb="13">
      <t>オコナ</t>
    </rPh>
    <rPh sb="14" eb="15">
      <t>マエ</t>
    </rPh>
    <rPh sb="17" eb="19">
      <t>サクセイ</t>
    </rPh>
    <rPh sb="19" eb="20">
      <t>ヒ</t>
    </rPh>
    <rPh sb="21" eb="24">
      <t>シンサツビ</t>
    </rPh>
    <rPh sb="25" eb="27">
      <t>ベッシ</t>
    </rPh>
    <rPh sb="27" eb="29">
      <t>マイスウ</t>
    </rPh>
    <rPh sb="30" eb="32">
      <t>ドウイ</t>
    </rPh>
    <rPh sb="33" eb="35">
      <t>キボウ</t>
    </rPh>
    <rPh sb="35" eb="37">
      <t>ウム</t>
    </rPh>
    <rPh sb="41" eb="43">
      <t>カクニン</t>
    </rPh>
    <rPh sb="45" eb="48">
      <t>シュジイ</t>
    </rPh>
    <rPh sb="48" eb="51">
      <t>イケンショ</t>
    </rPh>
    <rPh sb="52" eb="55">
      <t>ジュリビ</t>
    </rPh>
    <rPh sb="55" eb="56">
      <t>トウ</t>
    </rPh>
    <rPh sb="60" eb="62">
      <t>トウロク</t>
    </rPh>
    <rPh sb="63" eb="64">
      <t>オコナ</t>
    </rPh>
    <phoneticPr fontId="2"/>
  </si>
  <si>
    <t>督促データー作成後、FAX送付画面にて、作成したデーターの連携作業を行う。</t>
    <phoneticPr fontId="2"/>
  </si>
  <si>
    <t>資料作成室から以下の書類を受領する。
(受領資料)
・審査会資料事務局用
・調査票主治医意見書突合チェックリスト</t>
    <phoneticPr fontId="2"/>
  </si>
  <si>
    <t>問合せ数と同数</t>
    <rPh sb="0" eb="2">
      <t>トイアワ</t>
    </rPh>
    <rPh sb="3" eb="4">
      <t>スウ</t>
    </rPh>
    <rPh sb="5" eb="7">
      <t>ドウスウ</t>
    </rPh>
    <phoneticPr fontId="2"/>
  </si>
  <si>
    <t>別紙WRK参照
簡素化案件の結果通知書含む件数</t>
    <rPh sb="0" eb="2">
      <t>ベッシ</t>
    </rPh>
    <rPh sb="5" eb="7">
      <t>サンショウ</t>
    </rPh>
    <phoneticPr fontId="2"/>
  </si>
  <si>
    <t>有効期限40日前にまだ更新申請のない対象者について個人宛更新案内はがきを送付する。</t>
    <phoneticPr fontId="2"/>
  </si>
  <si>
    <t>日次で認定管理システムから処分延期通知書の出力を行う。</t>
    <rPh sb="0" eb="2">
      <t>ニチジ</t>
    </rPh>
    <rPh sb="3" eb="5">
      <t>ニンテイ</t>
    </rPh>
    <rPh sb="5" eb="7">
      <t>カンリ</t>
    </rPh>
    <rPh sb="13" eb="17">
      <t>ショブンエンキ</t>
    </rPh>
    <rPh sb="17" eb="19">
      <t>ツウチ</t>
    </rPh>
    <rPh sb="19" eb="20">
      <t>ショ</t>
    </rPh>
    <rPh sb="21" eb="23">
      <t>シュツリョク</t>
    </rPh>
    <rPh sb="24" eb="25">
      <t>オコナ</t>
    </rPh>
    <phoneticPr fontId="2"/>
  </si>
  <si>
    <t>処分延期通知送付対象者へ処分延期通知書(圧着はがき)を被保険者へ送付する。
(送付資料)
・処分延期通知書
・資格者証(同封の場合あり)</t>
    <rPh sb="0" eb="2">
      <t>ショブン</t>
    </rPh>
    <rPh sb="2" eb="4">
      <t>エンキ</t>
    </rPh>
    <rPh sb="4" eb="6">
      <t>ツウチ</t>
    </rPh>
    <rPh sb="6" eb="8">
      <t>ソウフ</t>
    </rPh>
    <rPh sb="8" eb="11">
      <t>タイショウシャ</t>
    </rPh>
    <rPh sb="12" eb="16">
      <t>ショブンエンキ</t>
    </rPh>
    <rPh sb="16" eb="19">
      <t>ツウチショ</t>
    </rPh>
    <rPh sb="20" eb="22">
      <t>アッチャク</t>
    </rPh>
    <rPh sb="27" eb="31">
      <t>ヒホケンシャ</t>
    </rPh>
    <rPh sb="32" eb="34">
      <t>ソウフ</t>
    </rPh>
    <rPh sb="39" eb="41">
      <t>ソウフ</t>
    </rPh>
    <rPh sb="41" eb="43">
      <t>シリョウ</t>
    </rPh>
    <rPh sb="46" eb="50">
      <t>ショブンエンキ</t>
    </rPh>
    <rPh sb="50" eb="52">
      <t>ツウチ</t>
    </rPh>
    <rPh sb="52" eb="53">
      <t>ショ</t>
    </rPh>
    <rPh sb="55" eb="58">
      <t>シカクシャ</t>
    </rPh>
    <rPh sb="58" eb="59">
      <t>ショウ</t>
    </rPh>
    <rPh sb="60" eb="62">
      <t>ドウフウ</t>
    </rPh>
    <rPh sb="63" eb="65">
      <t>バアイ</t>
    </rPh>
    <phoneticPr fontId="2"/>
  </si>
  <si>
    <t>問い合わせがあれば随時対応を行う。また対応例は以下の通り
・調査員関連⇒記載内容間違っていた、調査をしていいのかどうか（本人が自宅NGと言う場合等）、調査の時期・場所・判断基準の相談、他都市から神戸市に調査依頼が届くので、他都市からの依頼を管理するためのaccessに入力し、送付票（access入力により出力可）と調査票を振興協会に送付する。
・市民対応⇒申請の進捗、申請者の状況相談（家族から）、調査時の伝え忘れ、介護保険制度及び要介護認定申請手続き方法など多岐にわたる。
・主治医関連：受診勧奨（代行申請の場合は代行事業者に連絡）、主治医変更の打診（主治医変更は申請者が対応）意見書の記載内容、特定疾病について診療を対応していない等。
・資料提供:市内・外事業者から提出方法等</t>
    <rPh sb="0" eb="1">
      <t>ト</t>
    </rPh>
    <rPh sb="2" eb="3">
      <t>ア</t>
    </rPh>
    <rPh sb="9" eb="11">
      <t>ズイジ</t>
    </rPh>
    <rPh sb="11" eb="13">
      <t>タイオウ</t>
    </rPh>
    <rPh sb="14" eb="15">
      <t>オコナ</t>
    </rPh>
    <rPh sb="19" eb="21">
      <t>タイオウ</t>
    </rPh>
    <rPh sb="21" eb="22">
      <t>レイ</t>
    </rPh>
    <rPh sb="23" eb="25">
      <t>イカ</t>
    </rPh>
    <rPh sb="26" eb="27">
      <t>トオ</t>
    </rPh>
    <rPh sb="34" eb="36">
      <t>カンレン</t>
    </rPh>
    <rPh sb="177" eb="179">
      <t>タイオウ</t>
    </rPh>
    <rPh sb="180" eb="182">
      <t>シンセイ</t>
    </rPh>
    <rPh sb="192" eb="194">
      <t>ソウダン</t>
    </rPh>
    <rPh sb="210" eb="212">
      <t>カイゴ</t>
    </rPh>
    <rPh sb="212" eb="214">
      <t>ホケン</t>
    </rPh>
    <rPh sb="214" eb="216">
      <t>セイド</t>
    </rPh>
    <rPh sb="216" eb="217">
      <t>オヨ</t>
    </rPh>
    <rPh sb="218" eb="219">
      <t>ヨウ</t>
    </rPh>
    <rPh sb="219" eb="221">
      <t>カイゴ</t>
    </rPh>
    <rPh sb="221" eb="223">
      <t>ニンテイ</t>
    </rPh>
    <rPh sb="223" eb="225">
      <t>シンセイ</t>
    </rPh>
    <rPh sb="225" eb="227">
      <t>テツヅ</t>
    </rPh>
    <rPh sb="228" eb="230">
      <t>ホウホウ</t>
    </rPh>
    <rPh sb="241" eb="244">
      <t>シュジイ</t>
    </rPh>
    <rPh sb="244" eb="246">
      <t>カンレン</t>
    </rPh>
    <rPh sb="323" eb="325">
      <t>シリョウ</t>
    </rPh>
    <rPh sb="325" eb="327">
      <t>テイキョウ</t>
    </rPh>
    <rPh sb="329" eb="330">
      <t>ナイ</t>
    </rPh>
    <phoneticPr fontId="2"/>
  </si>
  <si>
    <t>内容確認の結果、調査員へ問合せが必要であれば電話にて確認を行う。</t>
    <rPh sb="0" eb="2">
      <t>ナイヨウ</t>
    </rPh>
    <rPh sb="2" eb="4">
      <t>カクニン</t>
    </rPh>
    <rPh sb="5" eb="7">
      <t>ケッカ</t>
    </rPh>
    <rPh sb="8" eb="11">
      <t>チョウサイン</t>
    </rPh>
    <rPh sb="12" eb="14">
      <t>トイアワ</t>
    </rPh>
    <rPh sb="16" eb="18">
      <t>ヒツヨウ</t>
    </rPh>
    <rPh sb="22" eb="24">
      <t>デンワ</t>
    </rPh>
    <rPh sb="26" eb="28">
      <t>カクニン</t>
    </rPh>
    <rPh sb="29" eb="30">
      <t>オコナ</t>
    </rPh>
    <phoneticPr fontId="2"/>
  </si>
  <si>
    <t>最終点検を行った後、20件を目安に束にしてチェックリストをつけて入力班へ回付する。</t>
    <phoneticPr fontId="2"/>
  </si>
  <si>
    <t>医療機関マスタシステム登録</t>
    <rPh sb="0" eb="2">
      <t>イリョウ</t>
    </rPh>
    <rPh sb="2" eb="4">
      <t>キカン</t>
    </rPh>
    <rPh sb="11" eb="13">
      <t>トウロク</t>
    </rPh>
    <phoneticPr fontId="2"/>
  </si>
  <si>
    <t>調査票受領</t>
    <rPh sb="3" eb="5">
      <t>ジュリョウ</t>
    </rPh>
    <phoneticPr fontId="2"/>
  </si>
  <si>
    <t>意見書等の回付</t>
    <rPh sb="0" eb="3">
      <t>イケンショ</t>
    </rPh>
    <rPh sb="3" eb="4">
      <t>トウ</t>
    </rPh>
    <rPh sb="5" eb="7">
      <t>カイフ</t>
    </rPh>
    <phoneticPr fontId="2"/>
  </si>
  <si>
    <t>オンライン審査会通知送付</t>
    <rPh sb="5" eb="7">
      <t>シンサ</t>
    </rPh>
    <rPh sb="7" eb="8">
      <t>カイ</t>
    </rPh>
    <rPh sb="8" eb="10">
      <t>ツウチ</t>
    </rPh>
    <rPh sb="10" eb="12">
      <t>ソウフ</t>
    </rPh>
    <phoneticPr fontId="2"/>
  </si>
  <si>
    <t>契約書一式送付</t>
    <rPh sb="0" eb="3">
      <t>ケイヤクショ</t>
    </rPh>
    <rPh sb="3" eb="5">
      <t>イッシキ</t>
    </rPh>
    <rPh sb="5" eb="7">
      <t>ソウフ</t>
    </rPh>
    <phoneticPr fontId="2"/>
  </si>
  <si>
    <t>入力班へ回付</t>
    <rPh sb="0" eb="3">
      <t>ニュウリョクハン</t>
    </rPh>
    <rPh sb="4" eb="6">
      <t>カイフ</t>
    </rPh>
    <phoneticPr fontId="2"/>
  </si>
  <si>
    <t>処分延期一覧表出力</t>
    <rPh sb="0" eb="2">
      <t>ショブン</t>
    </rPh>
    <rPh sb="2" eb="4">
      <t>エンキ</t>
    </rPh>
    <rPh sb="4" eb="7">
      <t>イチランヒョウ</t>
    </rPh>
    <rPh sb="7" eb="9">
      <t>シュツリョク</t>
    </rPh>
    <phoneticPr fontId="2"/>
  </si>
  <si>
    <t>月次統計申請者数
書類に不備が無い場合の想定時間</t>
    <rPh sb="0" eb="2">
      <t>ゲツジ</t>
    </rPh>
    <rPh sb="2" eb="4">
      <t>トウケイ</t>
    </rPh>
    <rPh sb="4" eb="7">
      <t>シンセイシャ</t>
    </rPh>
    <rPh sb="7" eb="8">
      <t>スウ</t>
    </rPh>
    <rPh sb="9" eb="11">
      <t>ショルイ</t>
    </rPh>
    <rPh sb="12" eb="14">
      <t>フビ</t>
    </rPh>
    <rPh sb="15" eb="16">
      <t>ナ</t>
    </rPh>
    <rPh sb="17" eb="19">
      <t>バアイ</t>
    </rPh>
    <rPh sb="20" eb="22">
      <t>ソウテイ</t>
    </rPh>
    <rPh sb="22" eb="24">
      <t>ジカン</t>
    </rPh>
    <phoneticPr fontId="2"/>
  </si>
  <si>
    <t>月次統計から取得可
FAX送付文に関しては事業所次第。2日程かかることも。
市外申請書・変更申請書はより時間を要す</t>
    <rPh sb="0" eb="2">
      <t>ゲツジ</t>
    </rPh>
    <rPh sb="2" eb="4">
      <t>トウケイ</t>
    </rPh>
    <rPh sb="6" eb="8">
      <t>シュトク</t>
    </rPh>
    <rPh sb="8" eb="9">
      <t>カ</t>
    </rPh>
    <rPh sb="13" eb="15">
      <t>ソウフ</t>
    </rPh>
    <rPh sb="15" eb="16">
      <t>ブン</t>
    </rPh>
    <rPh sb="17" eb="18">
      <t>カン</t>
    </rPh>
    <rPh sb="21" eb="24">
      <t>ジギョウショ</t>
    </rPh>
    <rPh sb="24" eb="26">
      <t>シダイ</t>
    </rPh>
    <rPh sb="28" eb="29">
      <t>ニチ</t>
    </rPh>
    <rPh sb="29" eb="30">
      <t>ホド</t>
    </rPh>
    <rPh sb="38" eb="40">
      <t>シガイ</t>
    </rPh>
    <rPh sb="40" eb="43">
      <t>シンセイショ</t>
    </rPh>
    <rPh sb="44" eb="46">
      <t>ヘンコウ</t>
    </rPh>
    <rPh sb="46" eb="48">
      <t>シンセイ</t>
    </rPh>
    <rPh sb="48" eb="49">
      <t>ショ</t>
    </rPh>
    <rPh sb="52" eb="54">
      <t>ジカン</t>
    </rPh>
    <rPh sb="55" eb="56">
      <t>ヨウ</t>
    </rPh>
    <phoneticPr fontId="2"/>
  </si>
  <si>
    <t>一次判定修正取込</t>
    <rPh sb="6" eb="8">
      <t>トリコミ</t>
    </rPh>
    <phoneticPr fontId="2"/>
  </si>
  <si>
    <t>「処分保留対象者」がいる場合は、対象者の調書を本庁にスキャンし、スキャンした旨本庁担当者様に架電を行う。</t>
    <phoneticPr fontId="2"/>
  </si>
  <si>
    <t>処分保留分対応</t>
    <phoneticPr fontId="2"/>
  </si>
  <si>
    <t>修正件数確認</t>
    <rPh sb="4" eb="6">
      <t>カクニン</t>
    </rPh>
    <phoneticPr fontId="2"/>
  </si>
  <si>
    <t>主治医情報提供送付</t>
    <rPh sb="0" eb="3">
      <t>シュジイ</t>
    </rPh>
    <rPh sb="3" eb="5">
      <t>ジョウホウ</t>
    </rPh>
    <rPh sb="5" eb="7">
      <t>テイキョウ</t>
    </rPh>
    <rPh sb="7" eb="9">
      <t>ソウフ</t>
    </rPh>
    <phoneticPr fontId="2"/>
  </si>
  <si>
    <t>提出があるまで繰り返し督促データが作成され週次でFAX督促される。</t>
    <phoneticPr fontId="2"/>
  </si>
  <si>
    <t>集計</t>
    <rPh sb="0" eb="2">
      <t>シュウケイ</t>
    </rPh>
    <phoneticPr fontId="2"/>
  </si>
  <si>
    <t>連携</t>
    <rPh sb="0" eb="2">
      <t>レンケイ</t>
    </rPh>
    <phoneticPr fontId="2"/>
  </si>
  <si>
    <t>主治医情報提供発送準備</t>
    <rPh sb="0" eb="3">
      <t>シュジイ</t>
    </rPh>
    <rPh sb="3" eb="7">
      <t>ジョウホウテイキョウ</t>
    </rPh>
    <rPh sb="7" eb="9">
      <t>ハッソウ</t>
    </rPh>
    <rPh sb="9" eb="11">
      <t>ジュンビ</t>
    </rPh>
    <phoneticPr fontId="2"/>
  </si>
  <si>
    <t>返却数と同等と想定</t>
    <rPh sb="0" eb="2">
      <t>ヘンキャク</t>
    </rPh>
    <rPh sb="2" eb="3">
      <t>スウ</t>
    </rPh>
    <rPh sb="4" eb="6">
      <t>ドウトウ</t>
    </rPh>
    <rPh sb="7" eb="9">
      <t>ソウテイ</t>
    </rPh>
    <phoneticPr fontId="2"/>
  </si>
  <si>
    <t>集中点検調査員会議</t>
    <rPh sb="0" eb="4">
      <t>シュウチュウテンケン</t>
    </rPh>
    <rPh sb="4" eb="7">
      <t>チョウサイン</t>
    </rPh>
    <rPh sb="7" eb="9">
      <t>カイギ</t>
    </rPh>
    <phoneticPr fontId="2"/>
  </si>
  <si>
    <t>集中点検対象調査員会議資料作成</t>
    <rPh sb="0" eb="4">
      <t>シュウチュウテンケン</t>
    </rPh>
    <rPh sb="4" eb="6">
      <t>タイショウ</t>
    </rPh>
    <rPh sb="6" eb="9">
      <t>チョウサイン</t>
    </rPh>
    <rPh sb="9" eb="11">
      <t>カイギ</t>
    </rPh>
    <rPh sb="11" eb="13">
      <t>シリョウ</t>
    </rPh>
    <rPh sb="13" eb="15">
      <t>サクセイ</t>
    </rPh>
    <phoneticPr fontId="2"/>
  </si>
  <si>
    <t>(神戸市保険者の他市予防事業者からの旨の届出処理)
神戸市保険者の他市予防事業者からの届出書について認定管理システムに登録を行う。</t>
    <phoneticPr fontId="2"/>
  </si>
  <si>
    <t>日次及び月次</t>
    <rPh sb="0" eb="2">
      <t>ニチジ</t>
    </rPh>
    <rPh sb="2" eb="3">
      <t>オヨ</t>
    </rPh>
    <rPh sb="4" eb="6">
      <t>ゲツジ</t>
    </rPh>
    <phoneticPr fontId="2"/>
  </si>
  <si>
    <t>補記件数を束にした数と同等と想定</t>
    <rPh sb="0" eb="2">
      <t>ホキ</t>
    </rPh>
    <rPh sb="2" eb="4">
      <t>ケンスウ</t>
    </rPh>
    <rPh sb="5" eb="6">
      <t>タバ</t>
    </rPh>
    <rPh sb="9" eb="10">
      <t>スウ</t>
    </rPh>
    <rPh sb="11" eb="13">
      <t>ドウトウ</t>
    </rPh>
    <rPh sb="14" eb="16">
      <t>ソウテイ</t>
    </rPh>
    <phoneticPr fontId="2"/>
  </si>
  <si>
    <t>16(本人申請、介護者申請)
18(事業者申請)</t>
    <phoneticPr fontId="2"/>
  </si>
  <si>
    <t>17(本人申請、介護者申請)
19(事業者申請)</t>
    <phoneticPr fontId="2"/>
  </si>
  <si>
    <t>日</t>
    <phoneticPr fontId="2"/>
  </si>
  <si>
    <t>単位/日
(件・回 等)</t>
    <rPh sb="0" eb="2">
      <t>タンイ</t>
    </rPh>
    <rPh sb="3" eb="4">
      <t>ヒ</t>
    </rPh>
    <rPh sb="6" eb="7">
      <t>ケン</t>
    </rPh>
    <rPh sb="8" eb="9">
      <t>カイ</t>
    </rPh>
    <rPh sb="10" eb="11">
      <t>トウ</t>
    </rPh>
    <phoneticPr fontId="2"/>
  </si>
  <si>
    <t>ー</t>
    <phoneticPr fontId="2"/>
  </si>
  <si>
    <t>一日(週・月・年)あたりの総業務時間(分)</t>
    <rPh sb="0" eb="2">
      <t>イチニチ</t>
    </rPh>
    <rPh sb="3" eb="4">
      <t>シュウ</t>
    </rPh>
    <rPh sb="5" eb="6">
      <t>ツキ</t>
    </rPh>
    <rPh sb="7" eb="8">
      <t>ネン</t>
    </rPh>
    <rPh sb="13" eb="14">
      <t>ソウ</t>
    </rPh>
    <rPh sb="14" eb="16">
      <t>ギョウム</t>
    </rPh>
    <rPh sb="16" eb="18">
      <t>ジカン</t>
    </rPh>
    <rPh sb="19" eb="20">
      <t>フン</t>
    </rPh>
    <phoneticPr fontId="2"/>
  </si>
  <si>
    <t>年次</t>
    <rPh sb="0" eb="2">
      <t>ネンジ</t>
    </rPh>
    <phoneticPr fontId="2"/>
  </si>
  <si>
    <t>過去実績なしのため、業務量は想定値</t>
    <rPh sb="0" eb="2">
      <t>カコ</t>
    </rPh>
    <rPh sb="2" eb="4">
      <t>ジッセキ</t>
    </rPh>
    <rPh sb="10" eb="13">
      <t>ギョウムリョウ</t>
    </rPh>
    <rPh sb="14" eb="16">
      <t>ソウテイ</t>
    </rPh>
    <rPh sb="16" eb="17">
      <t>チ</t>
    </rPh>
    <phoneticPr fontId="2"/>
  </si>
  <si>
    <t>申請取下書</t>
    <phoneticPr fontId="2"/>
  </si>
  <si>
    <t>３ヶ月ごと</t>
    <rPh sb="2" eb="3">
      <t>ゲツ</t>
    </rPh>
    <phoneticPr fontId="2"/>
  </si>
  <si>
    <t>部</t>
    <rPh sb="0" eb="1">
      <t>ブ</t>
    </rPh>
    <phoneticPr fontId="2"/>
  </si>
  <si>
    <t>通</t>
    <rPh sb="0" eb="1">
      <t>ツウ</t>
    </rPh>
    <phoneticPr fontId="2"/>
  </si>
  <si>
    <t>-</t>
  </si>
  <si>
    <t>申請書類について記載不備等の内容確認を行う。
不備がないものについては、データ印を押印し、新規・変更申請は「市内調査」「市外調査」更新申請は「在宅調査」「施設調査」「市外調査」に分別して20件の束にして、指定の順番にクリップで留め、表紙チェックリストをつけ入力担当へ回付。また、市外事業所については、当該事業所の基本情報調査を内容確認時に行う。
不備があれば、データ印を押印の上、不備に要を記載した「不備メモ」を添付し不備BOXに入れ一時保管し、順次不備確認を行う。不備解消せず当日受理登録できなかった分については、システムに「不備がある旨」を登録しておく。
(確認内容)
・被保険者欄
・主治医欄
・申請書記入者欄　等</t>
    <phoneticPr fontId="2"/>
  </si>
  <si>
    <t>・原則、センターで到着したものを翌日に処理している。
・市外事業所の調査は１割未満
・不備解消の督促は電話により実施（催促の電話をすることはほとんどない）
・不備内容リストは確認時等必要に応じ出力する。</t>
    <phoneticPr fontId="2"/>
  </si>
  <si>
    <t>・不備内容リストは必要に応じて出力する(No8へ)
・不備解消の督促は電話により実施（催促の電話をすることはほとんどない）(No12へ)</t>
    <phoneticPr fontId="2"/>
  </si>
  <si>
    <t>差戻が必要な不備が発覚した申請書類について申請者へ差戻を行う。
差戻の際は、提出いただいた提出書類一式すべてを返送する。
(送付書類)
・不備内容を記載した送付票
・認定申請書
・介護保険被保険者証または資格者証（原本）
・紛失届出書（紛失の場合）
・認定調査連絡票
・医療被保険証または医療保険被保険者資格証明書（2号被保険者の場合）</t>
    <phoneticPr fontId="2"/>
  </si>
  <si>
    <t>・不備解消の督促は電話により実施（催促の電話をすることはほとんどない）</t>
    <phoneticPr fontId="2"/>
  </si>
  <si>
    <t>申請取下書について以下の項目の内容を確認する。
(確認項目)
・被保険者番号
・申請年月日
・取下げ事由　等</t>
    <rPh sb="15" eb="17">
      <t>ナイヨウ</t>
    </rPh>
    <rPh sb="18" eb="20">
      <t>カクニン</t>
    </rPh>
    <rPh sb="25" eb="27">
      <t>カクニン</t>
    </rPh>
    <rPh sb="27" eb="29">
      <t>コウモク</t>
    </rPh>
    <rPh sb="32" eb="36">
      <t>ヒホケンシャ</t>
    </rPh>
    <rPh sb="36" eb="38">
      <t>バンゴウ</t>
    </rPh>
    <rPh sb="40" eb="42">
      <t>シンセイ</t>
    </rPh>
    <rPh sb="42" eb="45">
      <t>ネンガッピ</t>
    </rPh>
    <rPh sb="47" eb="49">
      <t>トリサ</t>
    </rPh>
    <rPh sb="50" eb="52">
      <t>ジユウ</t>
    </rPh>
    <rPh sb="53" eb="54">
      <t>トウ</t>
    </rPh>
    <phoneticPr fontId="2"/>
  </si>
  <si>
    <t>送付物の内容点検が完了したものについて、送付を行う。
(送付書類)
・送付文（転入者継続申請時に受給資格証明書がないまたは申請中の場合）
・資格者証（転入者継続申請時に受給資格証明書がないまたは申請中の場合）
・介護保険要介護認定・要支援認定等結果通知書（受託者→1・2号被保険者変更の場合）
・「介護扶助 入力内容確認票兼結果通知書」（受託者の場合）
・旨の届出</t>
    <phoneticPr fontId="2"/>
  </si>
  <si>
    <t>入力担当者による内容確認ができたものについて、事務班にて再度内容確認を行ったのち、帳票の封入・封緘を行う。</t>
    <phoneticPr fontId="2"/>
  </si>
  <si>
    <t xml:space="preserve">以下の資料を被保険者本人へ送付する。
(送付書類)
・資格者証の送付票
・資格者証
・調査のご案内（システムからの帳票とは別に準備されているもの）
</t>
    <rPh sb="0" eb="2">
      <t>イカ</t>
    </rPh>
    <rPh sb="3" eb="5">
      <t>シリョウ</t>
    </rPh>
    <rPh sb="6" eb="8">
      <t>ソウフ</t>
    </rPh>
    <rPh sb="13" eb="15">
      <t>ソウフ</t>
    </rPh>
    <rPh sb="15" eb="17">
      <t>ショルイ</t>
    </rPh>
    <rPh sb="50" eb="52">
      <t>チョウヒョウ</t>
    </rPh>
    <rPh sb="54" eb="55">
      <t>ベツ</t>
    </rPh>
    <rPh sb="56" eb="58">
      <t>ジュンビ</t>
    </rPh>
    <phoneticPr fontId="2"/>
  </si>
  <si>
    <t>点検内容は処理番号39と同様</t>
    <rPh sb="0" eb="2">
      <t>テンケン</t>
    </rPh>
    <rPh sb="2" eb="4">
      <t>ナイヨウ</t>
    </rPh>
    <rPh sb="5" eb="9">
      <t>ショリバンゴウ</t>
    </rPh>
    <rPh sb="12" eb="14">
      <t>ドウヨウ</t>
    </rPh>
    <phoneticPr fontId="2"/>
  </si>
  <si>
    <t>以下の手順で案件ごとにチェックメモ入力を行う。
(確認手順)
簡素化案件：警告コード、突合で判断根拠が記載されており、問題がない場合、簡素化案件のチェックメモに入力する。
再判定：特記事項の記載内容をもとに修正し、再判定メモ出力後翌日の一次判定を行い、新たな警告コードの有無を確認する。警告コードがある場合は「警告コード」メモを入力する。
通常案件：調査員や主治医へ問合せが必要な内容及び回答を入力する。</t>
    <phoneticPr fontId="2"/>
  </si>
  <si>
    <t>情報聞き取り後にマスタ登録を行う</t>
    <rPh sb="0" eb="2">
      <t>ジョウホウ</t>
    </rPh>
    <rPh sb="2" eb="3">
      <t>キ</t>
    </rPh>
    <rPh sb="4" eb="5">
      <t>ト</t>
    </rPh>
    <rPh sb="6" eb="7">
      <t>ゴ</t>
    </rPh>
    <rPh sb="11" eb="13">
      <t>トウロク</t>
    </rPh>
    <rPh sb="14" eb="15">
      <t>オコナ</t>
    </rPh>
    <phoneticPr fontId="2"/>
  </si>
  <si>
    <t>当日中に受理ができない場合は、下記理由ごとに督促入力を行う担当が異なる
・調査票特記事項等の内容不備の場合は適正化班て入力
・調査票の軽微不備等の場合は事務班で入力
・調査員登録不備等により、入力班にて入力</t>
    <phoneticPr fontId="2"/>
  </si>
  <si>
    <t>出力した生活保護分情報提供資料について、結果通知書の対象者氏名と情報提供出力に誤りがないか送付文との突合作業を２名で行う。</t>
    <rPh sb="0" eb="2">
      <t>シュツリョク</t>
    </rPh>
    <rPh sb="4" eb="8">
      <t>セイカツホゴ</t>
    </rPh>
    <rPh sb="8" eb="9">
      <t>ブン</t>
    </rPh>
    <rPh sb="9" eb="13">
      <t>ジョウホウテイキョウ</t>
    </rPh>
    <rPh sb="13" eb="15">
      <t>シリョウ</t>
    </rPh>
    <rPh sb="20" eb="22">
      <t>ケッカ</t>
    </rPh>
    <rPh sb="22" eb="25">
      <t>ツウチショ</t>
    </rPh>
    <rPh sb="26" eb="29">
      <t>タイショウシャ</t>
    </rPh>
    <rPh sb="29" eb="31">
      <t>シメイ</t>
    </rPh>
    <rPh sb="32" eb="36">
      <t>ジョウホウテイキョウ</t>
    </rPh>
    <rPh sb="36" eb="38">
      <t>シュツリョク</t>
    </rPh>
    <rPh sb="39" eb="40">
      <t>アヤマ</t>
    </rPh>
    <rPh sb="45" eb="48">
      <t>ソウフブン</t>
    </rPh>
    <rPh sb="50" eb="52">
      <t>トツゴウ</t>
    </rPh>
    <rPh sb="52" eb="54">
      <t>サギョウ</t>
    </rPh>
    <rPh sb="56" eb="57">
      <t>メイ</t>
    </rPh>
    <rPh sb="58" eb="59">
      <t>オコナ</t>
    </rPh>
    <phoneticPr fontId="2"/>
  </si>
  <si>
    <t>認定管理システムから以下のリストを出力する。
・結果通知書リスト
・主治医情報提供リスト</t>
    <rPh sb="0" eb="2">
      <t>ニンテイ</t>
    </rPh>
    <rPh sb="2" eb="4">
      <t>カンリ</t>
    </rPh>
    <rPh sb="10" eb="12">
      <t>イカ</t>
    </rPh>
    <rPh sb="17" eb="19">
      <t>シュツリョク</t>
    </rPh>
    <rPh sb="24" eb="26">
      <t>ケッカ</t>
    </rPh>
    <rPh sb="26" eb="28">
      <t>ツウチ</t>
    </rPh>
    <rPh sb="28" eb="29">
      <t>ショ</t>
    </rPh>
    <rPh sb="34" eb="37">
      <t>シュジイ</t>
    </rPh>
    <rPh sb="37" eb="41">
      <t>ジョウホウテイキョウ</t>
    </rPh>
    <phoneticPr fontId="2"/>
  </si>
  <si>
    <t>主治医情報提供・結果通知・生活保護結果通知については同じタイミングで出力</t>
    <rPh sb="0" eb="3">
      <t>シュジイ</t>
    </rPh>
    <rPh sb="3" eb="5">
      <t>ジョウホウ</t>
    </rPh>
    <rPh sb="5" eb="7">
      <t>テイキョウ</t>
    </rPh>
    <rPh sb="8" eb="10">
      <t>ケッカ</t>
    </rPh>
    <rPh sb="10" eb="12">
      <t>ツウチ</t>
    </rPh>
    <rPh sb="13" eb="15">
      <t>セイカツ</t>
    </rPh>
    <rPh sb="15" eb="17">
      <t>ホゴ</t>
    </rPh>
    <rPh sb="17" eb="19">
      <t>ケッカ</t>
    </rPh>
    <rPh sb="19" eb="21">
      <t>ツウチ</t>
    </rPh>
    <rPh sb="26" eb="27">
      <t>オナ</t>
    </rPh>
    <rPh sb="34" eb="36">
      <t>シュツリョク</t>
    </rPh>
    <phoneticPr fontId="2"/>
  </si>
  <si>
    <t>結果通知書リストと主治医情報提供リストは同じタイミングで出力
生活保護分についてはリストは出力されない。</t>
    <rPh sb="0" eb="2">
      <t>ケッカ</t>
    </rPh>
    <rPh sb="2" eb="4">
      <t>ツウチ</t>
    </rPh>
    <rPh sb="4" eb="5">
      <t>ショ</t>
    </rPh>
    <rPh sb="9" eb="12">
      <t>シュジイ</t>
    </rPh>
    <rPh sb="12" eb="14">
      <t>ジョウホウ</t>
    </rPh>
    <rPh sb="14" eb="16">
      <t>テイキョウ</t>
    </rPh>
    <rPh sb="20" eb="21">
      <t>オナ</t>
    </rPh>
    <rPh sb="28" eb="30">
      <t>シュツリョク</t>
    </rPh>
    <rPh sb="31" eb="35">
      <t>セイカツホゴ</t>
    </rPh>
    <rPh sb="35" eb="36">
      <t>ブン</t>
    </rPh>
    <rPh sb="45" eb="47">
      <t>シュツリョク</t>
    </rPh>
    <phoneticPr fontId="2"/>
  </si>
  <si>
    <t>一次判定結果で「簡素化候補」となった対象者について、調査票及び主治医意見書を読み取り、以下の内容について確認を行うことで簡素化案件対象者として問題がないか確認を行い、「通常案件」「簡素化候補者」「再判定」のいずれかに分類を行う。
(確認手順)
・簡素化警告内容登録一覧の確認：審査依頼時に注意が必要なケースを確認する。
・分別確認：簡素化案件資料を読み込み、各対象者を「通常案件」「簡素化案件」「再判定」のいずれかに分別する。
・帳票665確認：帳票665に警告コード・突合が入力されている対象者について通常案件と同様の確認を行う。</t>
    <rPh sb="0" eb="2">
      <t>イチジ</t>
    </rPh>
    <rPh sb="2" eb="4">
      <t>ハンテイ</t>
    </rPh>
    <rPh sb="4" eb="6">
      <t>ケッカ</t>
    </rPh>
    <rPh sb="8" eb="11">
      <t>カンソカ</t>
    </rPh>
    <rPh sb="11" eb="13">
      <t>コウホ</t>
    </rPh>
    <rPh sb="18" eb="21">
      <t>タイショウシャ</t>
    </rPh>
    <rPh sb="26" eb="29">
      <t>チョウサヒョウ</t>
    </rPh>
    <rPh sb="29" eb="30">
      <t>オヨ</t>
    </rPh>
    <rPh sb="31" eb="34">
      <t>シュジイ</t>
    </rPh>
    <rPh sb="34" eb="37">
      <t>イケンショ</t>
    </rPh>
    <rPh sb="38" eb="39">
      <t>ヨ</t>
    </rPh>
    <rPh sb="40" eb="41">
      <t>ト</t>
    </rPh>
    <rPh sb="43" eb="45">
      <t>イカ</t>
    </rPh>
    <rPh sb="46" eb="48">
      <t>ナイヨウ</t>
    </rPh>
    <rPh sb="52" eb="54">
      <t>カクニン</t>
    </rPh>
    <rPh sb="55" eb="56">
      <t>オコナ</t>
    </rPh>
    <rPh sb="60" eb="63">
      <t>カンソカ</t>
    </rPh>
    <rPh sb="63" eb="65">
      <t>アンケン</t>
    </rPh>
    <rPh sb="65" eb="68">
      <t>タイショウシャ</t>
    </rPh>
    <rPh sb="71" eb="73">
      <t>モンダイ</t>
    </rPh>
    <rPh sb="77" eb="79">
      <t>カクニン</t>
    </rPh>
    <rPh sb="80" eb="81">
      <t>オコナ</t>
    </rPh>
    <rPh sb="84" eb="86">
      <t>ツウジョウ</t>
    </rPh>
    <rPh sb="86" eb="88">
      <t>アンケン</t>
    </rPh>
    <rPh sb="90" eb="93">
      <t>カンソカ</t>
    </rPh>
    <rPh sb="93" eb="96">
      <t>コウホシャ</t>
    </rPh>
    <rPh sb="98" eb="101">
      <t>サイハンテイ</t>
    </rPh>
    <rPh sb="108" eb="110">
      <t>ブンルイ</t>
    </rPh>
    <rPh sb="111" eb="112">
      <t>オコナ</t>
    </rPh>
    <rPh sb="116" eb="118">
      <t>カクニン</t>
    </rPh>
    <rPh sb="118" eb="120">
      <t>テジュン</t>
    </rPh>
    <rPh sb="138" eb="140">
      <t>シンサ</t>
    </rPh>
    <rPh sb="140" eb="142">
      <t>イライ</t>
    </rPh>
    <rPh sb="142" eb="143">
      <t>ジ</t>
    </rPh>
    <rPh sb="144" eb="146">
      <t>チュウイ</t>
    </rPh>
    <rPh sb="147" eb="149">
      <t>ヒツヨウ</t>
    </rPh>
    <rPh sb="154" eb="156">
      <t>カクニン</t>
    </rPh>
    <rPh sb="166" eb="169">
      <t>カンソカ</t>
    </rPh>
    <rPh sb="169" eb="171">
      <t>アンケン</t>
    </rPh>
    <rPh sb="171" eb="173">
      <t>シリョウ</t>
    </rPh>
    <rPh sb="179" eb="183">
      <t>カクタイショウシャ</t>
    </rPh>
    <rPh sb="185" eb="187">
      <t>ツウジョウ</t>
    </rPh>
    <rPh sb="187" eb="189">
      <t>アンケン</t>
    </rPh>
    <rPh sb="191" eb="194">
      <t>カンソカ</t>
    </rPh>
    <rPh sb="194" eb="196">
      <t>アンケン</t>
    </rPh>
    <rPh sb="198" eb="201">
      <t>サイハンテイ</t>
    </rPh>
    <rPh sb="208" eb="210">
      <t>フンベツ</t>
    </rPh>
    <rPh sb="223" eb="225">
      <t>チョウヒョウ</t>
    </rPh>
    <rPh sb="229" eb="231">
      <t>ケイコク</t>
    </rPh>
    <rPh sb="235" eb="237">
      <t>トツゴウ</t>
    </rPh>
    <rPh sb="238" eb="240">
      <t>ニュウリョク</t>
    </rPh>
    <rPh sb="245" eb="248">
      <t>タイショウシャ</t>
    </rPh>
    <rPh sb="252" eb="254">
      <t>ツウジョウ</t>
    </rPh>
    <rPh sb="254" eb="256">
      <t>アンケン</t>
    </rPh>
    <rPh sb="257" eb="259">
      <t>ドウヨウ</t>
    </rPh>
    <rPh sb="260" eb="262">
      <t>カクニン</t>
    </rPh>
    <rPh sb="263" eb="264">
      <t>オコナ</t>
    </rPh>
    <phoneticPr fontId="2"/>
  </si>
  <si>
    <t>仕分け(件数確認)</t>
    <rPh sb="0" eb="2">
      <t>シワ</t>
    </rPh>
    <rPh sb="4" eb="6">
      <t>ケンスウ</t>
    </rPh>
    <rPh sb="6" eb="8">
      <t>カクニン</t>
    </rPh>
    <phoneticPr fontId="2"/>
  </si>
  <si>
    <t>申請書の内容と認定管理システム入力内容について入力内容確認票(青)にて突合確認を行う。</t>
    <rPh sb="0" eb="3">
      <t>シンセイショ</t>
    </rPh>
    <rPh sb="4" eb="6">
      <t>ナイヨウ</t>
    </rPh>
    <rPh sb="7" eb="9">
      <t>ニンテイ</t>
    </rPh>
    <rPh sb="9" eb="11">
      <t>カンリ</t>
    </rPh>
    <rPh sb="15" eb="17">
      <t>ニュウリョク</t>
    </rPh>
    <rPh sb="17" eb="19">
      <t>ナイヨウ</t>
    </rPh>
    <rPh sb="23" eb="25">
      <t>ニュウリョク</t>
    </rPh>
    <rPh sb="25" eb="27">
      <t>ナイヨウ</t>
    </rPh>
    <rPh sb="27" eb="29">
      <t>カクニン</t>
    </rPh>
    <rPh sb="29" eb="30">
      <t>ヒョウ</t>
    </rPh>
    <rPh sb="31" eb="32">
      <t>アオ</t>
    </rPh>
    <rPh sb="35" eb="37">
      <t>トツゴウ</t>
    </rPh>
    <rPh sb="37" eb="39">
      <t>カクニン</t>
    </rPh>
    <rPh sb="40" eb="41">
      <t>オコナ</t>
    </rPh>
    <phoneticPr fontId="2"/>
  </si>
  <si>
    <t>帳票と結果通知書を照らし合わせ、以下の内容を確認する。
(確認内容)
・要介護度が正しく入力されているか
・受給資格証明書が認定済になっているか</t>
    <rPh sb="0" eb="2">
      <t>チョウヒョウ</t>
    </rPh>
    <rPh sb="3" eb="8">
      <t>ケッカツウチショ</t>
    </rPh>
    <rPh sb="9" eb="10">
      <t>テ</t>
    </rPh>
    <rPh sb="12" eb="13">
      <t>ア</t>
    </rPh>
    <rPh sb="16" eb="18">
      <t>イカ</t>
    </rPh>
    <rPh sb="19" eb="21">
      <t>ナイヨウ</t>
    </rPh>
    <rPh sb="22" eb="24">
      <t>カクニン</t>
    </rPh>
    <rPh sb="29" eb="31">
      <t>カクニン</t>
    </rPh>
    <rPh sb="31" eb="33">
      <t>ナイヨウ</t>
    </rPh>
    <rPh sb="36" eb="39">
      <t>ヨウカイゴ</t>
    </rPh>
    <rPh sb="39" eb="40">
      <t>ド</t>
    </rPh>
    <rPh sb="41" eb="42">
      <t>タダ</t>
    </rPh>
    <rPh sb="44" eb="46">
      <t>ニュウリョク</t>
    </rPh>
    <phoneticPr fontId="2"/>
  </si>
  <si>
    <t>通常新規・生活保護受給者新規分の申請書の受理登録について、認定管理システムにて登録を行う。
(登録順)
新規・変更⇒有効期限⇒更新到着順</t>
    <rPh sb="0" eb="2">
      <t>ツウジョウ</t>
    </rPh>
    <rPh sb="2" eb="4">
      <t>シンキ</t>
    </rPh>
    <rPh sb="5" eb="9">
      <t>セイカツホゴ</t>
    </rPh>
    <rPh sb="9" eb="12">
      <t>ジュキュウシャ</t>
    </rPh>
    <rPh sb="12" eb="14">
      <t>シンキ</t>
    </rPh>
    <rPh sb="14" eb="15">
      <t>ブン</t>
    </rPh>
    <rPh sb="16" eb="19">
      <t>シンセイショ</t>
    </rPh>
    <rPh sb="20" eb="24">
      <t>ジュリトウロク</t>
    </rPh>
    <rPh sb="29" eb="31">
      <t>ニンテイ</t>
    </rPh>
    <rPh sb="31" eb="33">
      <t>カンリ</t>
    </rPh>
    <rPh sb="39" eb="41">
      <t>トウロク</t>
    </rPh>
    <rPh sb="42" eb="43">
      <t>オコナ</t>
    </rPh>
    <rPh sb="47" eb="50">
      <t>トウロクジュン</t>
    </rPh>
    <rPh sb="52" eb="54">
      <t>シンキ</t>
    </rPh>
    <rPh sb="55" eb="57">
      <t>ヘンコウ</t>
    </rPh>
    <rPh sb="58" eb="60">
      <t>ユウコウ</t>
    </rPh>
    <rPh sb="60" eb="62">
      <t>キゲン</t>
    </rPh>
    <rPh sb="63" eb="65">
      <t>コウシン</t>
    </rPh>
    <rPh sb="65" eb="68">
      <t>トウチャクジュン</t>
    </rPh>
    <phoneticPr fontId="2"/>
  </si>
  <si>
    <t>回付される束ごとに入力し出力する。出力された帳票をプリンタに回収に行くのは20件の出力完了後。作業者1人に対してプリンタのトレイ1か所を割り当てているので、別の作業者の出力分が混ざることはない。</t>
    <rPh sb="30" eb="32">
      <t>カイシュウ</t>
    </rPh>
    <phoneticPr fontId="2"/>
  </si>
  <si>
    <t>(新規変更申請分)
受領した当日に受領リストと調査票現物の数量確認を行う
(更新申請分)
内容点検は翌日（AM中）に実施
受領すると開封・仕分け作業が必要</t>
    <rPh sb="1" eb="3">
      <t>シンキ</t>
    </rPh>
    <rPh sb="3" eb="5">
      <t>ヘンコウ</t>
    </rPh>
    <rPh sb="5" eb="8">
      <t>シンセイブン</t>
    </rPh>
    <rPh sb="10" eb="12">
      <t>ジュリョウ</t>
    </rPh>
    <rPh sb="14" eb="16">
      <t>トウジツ</t>
    </rPh>
    <rPh sb="17" eb="19">
      <t>ジュリョウ</t>
    </rPh>
    <rPh sb="23" eb="26">
      <t>チョウサヒョウ</t>
    </rPh>
    <rPh sb="26" eb="28">
      <t>ゲンブツ</t>
    </rPh>
    <rPh sb="29" eb="31">
      <t>スウリョウ</t>
    </rPh>
    <rPh sb="31" eb="33">
      <t>カクニン</t>
    </rPh>
    <rPh sb="34" eb="35">
      <t>オコナ</t>
    </rPh>
    <rPh sb="38" eb="40">
      <t>コウシン</t>
    </rPh>
    <rPh sb="40" eb="43">
      <t>シンセイブン</t>
    </rPh>
    <rPh sb="45" eb="47">
      <t>ナイヨウ</t>
    </rPh>
    <rPh sb="47" eb="49">
      <t>テンケン</t>
    </rPh>
    <rPh sb="50" eb="52">
      <t>ヨクジツ</t>
    </rPh>
    <rPh sb="55" eb="56">
      <t>ナカ</t>
    </rPh>
    <rPh sb="58" eb="60">
      <t>ジッシ</t>
    </rPh>
    <rPh sb="61" eb="63">
      <t>ジュリョウ</t>
    </rPh>
    <rPh sb="66" eb="68">
      <t>カイフウ</t>
    </rPh>
    <rPh sb="69" eb="71">
      <t>シワ</t>
    </rPh>
    <rPh sb="72" eb="74">
      <t>サギョウ</t>
    </rPh>
    <rPh sb="75" eb="77">
      <t>ヒツヨウ</t>
    </rPh>
    <phoneticPr fontId="2"/>
  </si>
  <si>
    <t>電話にて確認した調査票の不備内容について補記を行う。また、問合せ後、補記が完了したものについてはデータ印を押印する。</t>
    <rPh sb="0" eb="2">
      <t>デンワ</t>
    </rPh>
    <rPh sb="4" eb="6">
      <t>カクニン</t>
    </rPh>
    <rPh sb="8" eb="11">
      <t>チョウサヒョウ</t>
    </rPh>
    <rPh sb="12" eb="14">
      <t>フビ</t>
    </rPh>
    <rPh sb="14" eb="16">
      <t>ナイヨウ</t>
    </rPh>
    <rPh sb="20" eb="22">
      <t>ホキ</t>
    </rPh>
    <rPh sb="23" eb="24">
      <t>オコナ</t>
    </rPh>
    <rPh sb="29" eb="31">
      <t>トイアワ</t>
    </rPh>
    <rPh sb="32" eb="33">
      <t>ゴ</t>
    </rPh>
    <rPh sb="34" eb="36">
      <t>ホキ</t>
    </rPh>
    <rPh sb="37" eb="39">
      <t>カンリョウ</t>
    </rPh>
    <rPh sb="51" eb="52">
      <t>イン</t>
    </rPh>
    <rPh sb="53" eb="55">
      <t>オウイン</t>
    </rPh>
    <phoneticPr fontId="2"/>
  </si>
  <si>
    <t>認定調査票の情報を認定管理システムに入力後、調査票にデータ印を押印し、調査票の束すべてについて入力完了できれば、件数及び特記事項枚数を記載を行う。</t>
    <rPh sb="0" eb="5">
      <t>ニンテイチョウサヒョウ</t>
    </rPh>
    <rPh sb="6" eb="8">
      <t>ジョウホウ</t>
    </rPh>
    <rPh sb="9" eb="13">
      <t>ニンテイカンリ</t>
    </rPh>
    <rPh sb="18" eb="20">
      <t>ニュウリョク</t>
    </rPh>
    <rPh sb="20" eb="21">
      <t>ゴ</t>
    </rPh>
    <rPh sb="22" eb="25">
      <t>チョウサヒョウ</t>
    </rPh>
    <rPh sb="29" eb="30">
      <t>イン</t>
    </rPh>
    <rPh sb="31" eb="33">
      <t>オウイン</t>
    </rPh>
    <rPh sb="35" eb="38">
      <t>チョウサヒョウ</t>
    </rPh>
    <rPh sb="39" eb="40">
      <t>タバ</t>
    </rPh>
    <rPh sb="47" eb="49">
      <t>ニュウリョク</t>
    </rPh>
    <rPh sb="49" eb="51">
      <t>カンリョウ</t>
    </rPh>
    <rPh sb="56" eb="58">
      <t>ケンスウ</t>
    </rPh>
    <rPh sb="58" eb="59">
      <t>オヨ</t>
    </rPh>
    <rPh sb="60" eb="62">
      <t>トッキ</t>
    </rPh>
    <rPh sb="62" eb="64">
      <t>ジコウ</t>
    </rPh>
    <rPh sb="64" eb="66">
      <t>マイスウ</t>
    </rPh>
    <rPh sb="67" eb="69">
      <t>キサイ</t>
    </rPh>
    <rPh sb="70" eb="71">
      <t>オコナ</t>
    </rPh>
    <phoneticPr fontId="2"/>
  </si>
  <si>
    <t>不備の有無にかかわらず2号被保険者については全件適正化班に回付を行う。
また不備があった場合は不備メモを添付し回付を行う。</t>
    <phoneticPr fontId="2"/>
  </si>
  <si>
    <t>特定疾病についての問い合わせと併せて、FAXを作成し「特定疾病一覧」ファイルから該当疾病の診断基準を取り出し資料としてFAXに添付し各医療期間に架電後FAX送信を行う。
また、不備メモの不備内容(ドクター変更以外)についても確認を行う。</t>
    <rPh sb="0" eb="2">
      <t>トクテイ</t>
    </rPh>
    <rPh sb="2" eb="4">
      <t>シッペイ</t>
    </rPh>
    <rPh sb="9" eb="10">
      <t>ト</t>
    </rPh>
    <rPh sb="11" eb="12">
      <t>ア</t>
    </rPh>
    <rPh sb="15" eb="16">
      <t>アワ</t>
    </rPh>
    <rPh sb="66" eb="69">
      <t>カクイリョウ</t>
    </rPh>
    <rPh sb="69" eb="71">
      <t>キカン</t>
    </rPh>
    <rPh sb="72" eb="75">
      <t>カデンゴ</t>
    </rPh>
    <rPh sb="78" eb="80">
      <t>ソウシン</t>
    </rPh>
    <rPh sb="81" eb="82">
      <t>オコナ</t>
    </rPh>
    <rPh sb="88" eb="90">
      <t>フビ</t>
    </rPh>
    <rPh sb="93" eb="95">
      <t>フビ</t>
    </rPh>
    <rPh sb="95" eb="97">
      <t>ナイヨウ</t>
    </rPh>
    <rPh sb="102" eb="104">
      <t>ヘンコウ</t>
    </rPh>
    <rPh sb="104" eb="106">
      <t>イガイ</t>
    </rPh>
    <rPh sb="112" eb="114">
      <t>カクニン</t>
    </rPh>
    <rPh sb="115" eb="116">
      <t>オコナ</t>
    </rPh>
    <phoneticPr fontId="2"/>
  </si>
  <si>
    <t>不備がない場合及び問合せ不要分について、1件ずつ主治医意見書と請求書をばらし、主治医意見書についてすべて主治医意見書点検後、県内医療機関分と県外医療機関分に仕分けを行い、データ押印後チェックリストを添付し入力班へ回付する。</t>
    <rPh sb="0" eb="2">
      <t>フビ</t>
    </rPh>
    <rPh sb="5" eb="7">
      <t>バアイ</t>
    </rPh>
    <rPh sb="7" eb="8">
      <t>オヨ</t>
    </rPh>
    <rPh sb="9" eb="11">
      <t>トイアワ</t>
    </rPh>
    <rPh sb="12" eb="14">
      <t>フヨウ</t>
    </rPh>
    <rPh sb="14" eb="15">
      <t>ブン</t>
    </rPh>
    <rPh sb="21" eb="22">
      <t>ケン</t>
    </rPh>
    <rPh sb="24" eb="27">
      <t>シュジイ</t>
    </rPh>
    <rPh sb="27" eb="30">
      <t>イケンショ</t>
    </rPh>
    <rPh sb="31" eb="34">
      <t>セイキュウショ</t>
    </rPh>
    <rPh sb="39" eb="42">
      <t>シュジイ</t>
    </rPh>
    <rPh sb="42" eb="45">
      <t>イケンショ</t>
    </rPh>
    <rPh sb="52" eb="55">
      <t>シュジイ</t>
    </rPh>
    <rPh sb="55" eb="58">
      <t>イケンショ</t>
    </rPh>
    <rPh sb="58" eb="60">
      <t>テンケン</t>
    </rPh>
    <rPh sb="60" eb="61">
      <t>アト</t>
    </rPh>
    <rPh sb="62" eb="64">
      <t>ケンナイ</t>
    </rPh>
    <rPh sb="64" eb="66">
      <t>イリョウ</t>
    </rPh>
    <rPh sb="66" eb="68">
      <t>キカン</t>
    </rPh>
    <rPh sb="68" eb="69">
      <t>ブン</t>
    </rPh>
    <rPh sb="70" eb="72">
      <t>ケンガイ</t>
    </rPh>
    <rPh sb="72" eb="74">
      <t>イリョウ</t>
    </rPh>
    <rPh sb="74" eb="76">
      <t>キカン</t>
    </rPh>
    <rPh sb="76" eb="77">
      <t>ブン</t>
    </rPh>
    <rPh sb="78" eb="80">
      <t>シワ</t>
    </rPh>
    <rPh sb="82" eb="83">
      <t>オコナ</t>
    </rPh>
    <rPh sb="99" eb="101">
      <t>テンプ</t>
    </rPh>
    <rPh sb="102" eb="104">
      <t>ニュウリョク</t>
    </rPh>
    <rPh sb="104" eb="105">
      <t>ハン</t>
    </rPh>
    <rPh sb="106" eb="108">
      <t>カイフ</t>
    </rPh>
    <phoneticPr fontId="2"/>
  </si>
  <si>
    <t>意見書登録後、登録内容に誤りがないか確認を行い、データ印を押印し、表紙チェックリストの束全てについて入力完了できれば、件数及び添付資料枚数を記入し事務班へ回付する。事務班にて、最終確認を行い資料作成室へ回付する。</t>
    <rPh sb="0" eb="3">
      <t>イケンショ</t>
    </rPh>
    <rPh sb="3" eb="5">
      <t>トウロク</t>
    </rPh>
    <rPh sb="5" eb="6">
      <t>ゴ</t>
    </rPh>
    <rPh sb="7" eb="9">
      <t>トウロク</t>
    </rPh>
    <rPh sb="9" eb="11">
      <t>ナイヨウ</t>
    </rPh>
    <rPh sb="12" eb="13">
      <t>アヤマ</t>
    </rPh>
    <rPh sb="18" eb="20">
      <t>カクニン</t>
    </rPh>
    <rPh sb="21" eb="22">
      <t>オコナ</t>
    </rPh>
    <rPh sb="27" eb="28">
      <t>イン</t>
    </rPh>
    <rPh sb="29" eb="31">
      <t>オウイン</t>
    </rPh>
    <rPh sb="33" eb="35">
      <t>ヒョウシ</t>
    </rPh>
    <rPh sb="43" eb="44">
      <t>タバ</t>
    </rPh>
    <rPh sb="44" eb="45">
      <t>スベ</t>
    </rPh>
    <rPh sb="50" eb="52">
      <t>ニュウリョク</t>
    </rPh>
    <rPh sb="52" eb="54">
      <t>カンリョウ</t>
    </rPh>
    <rPh sb="59" eb="61">
      <t>ケンスウ</t>
    </rPh>
    <rPh sb="61" eb="62">
      <t>オヨ</t>
    </rPh>
    <rPh sb="63" eb="65">
      <t>テンプ</t>
    </rPh>
    <rPh sb="65" eb="67">
      <t>シリョウ</t>
    </rPh>
    <rPh sb="67" eb="69">
      <t>マイスウ</t>
    </rPh>
    <rPh sb="70" eb="72">
      <t>キニュウ</t>
    </rPh>
    <rPh sb="73" eb="75">
      <t>ジム</t>
    </rPh>
    <rPh sb="75" eb="76">
      <t>ハン</t>
    </rPh>
    <rPh sb="77" eb="79">
      <t>カイフ</t>
    </rPh>
    <rPh sb="82" eb="84">
      <t>ジム</t>
    </rPh>
    <rPh sb="84" eb="85">
      <t>ハン</t>
    </rPh>
    <rPh sb="88" eb="90">
      <t>サイシュウ</t>
    </rPh>
    <rPh sb="90" eb="92">
      <t>カクニン</t>
    </rPh>
    <rPh sb="93" eb="94">
      <t>オコナ</t>
    </rPh>
    <rPh sb="95" eb="97">
      <t>シリョウ</t>
    </rPh>
    <rPh sb="97" eb="99">
      <t>サクセイ</t>
    </rPh>
    <rPh sb="99" eb="100">
      <t>シツ</t>
    </rPh>
    <rPh sb="101" eb="103">
      <t>カイフ</t>
    </rPh>
    <phoneticPr fontId="2"/>
  </si>
  <si>
    <t>左記項目以外の意見書内容は資料作成室にてOCR読み取りを行う。
ソフト版意見書は、1件につき2枚のバーコードシールを貼り付ける。</t>
    <rPh sb="0" eb="2">
      <t>サキ</t>
    </rPh>
    <rPh sb="2" eb="4">
      <t>コウモク</t>
    </rPh>
    <rPh sb="4" eb="6">
      <t>イガイ</t>
    </rPh>
    <rPh sb="13" eb="15">
      <t>シリョウ</t>
    </rPh>
    <rPh sb="15" eb="17">
      <t>サクセイ</t>
    </rPh>
    <rPh sb="17" eb="18">
      <t>シツ</t>
    </rPh>
    <rPh sb="28" eb="29">
      <t>オコナ</t>
    </rPh>
    <phoneticPr fontId="2"/>
  </si>
  <si>
    <t>週次（毎週火曜・木曜）で当日受理分の意見書の受理登録が終了しているかを確認し、督促データ作成し、件数確認を行う。またFAX対応不可の医療期間があるため、マスタ画面で確認を行う。</t>
    <phoneticPr fontId="2"/>
  </si>
  <si>
    <t>介護保険課から連携された書類及び認定事務センターで出力した結果(却下)通知書を申請者へ送付する。
(送付資料)
・被保険者証
・負担割合証
・おくやみ文
・認定結果(却下)通知書</t>
    <rPh sb="0" eb="2">
      <t>カイゴ</t>
    </rPh>
    <rPh sb="2" eb="5">
      <t>ホケンカ</t>
    </rPh>
    <rPh sb="7" eb="9">
      <t>レンケイ</t>
    </rPh>
    <rPh sb="12" eb="14">
      <t>ショルイ</t>
    </rPh>
    <rPh sb="14" eb="15">
      <t>オヨ</t>
    </rPh>
    <rPh sb="16" eb="18">
      <t>ニンテイ</t>
    </rPh>
    <rPh sb="18" eb="20">
      <t>ジム</t>
    </rPh>
    <rPh sb="25" eb="27">
      <t>シュツリョク</t>
    </rPh>
    <rPh sb="29" eb="31">
      <t>ケッカ</t>
    </rPh>
    <rPh sb="32" eb="34">
      <t>キャッカ</t>
    </rPh>
    <rPh sb="35" eb="38">
      <t>ツウチショ</t>
    </rPh>
    <rPh sb="39" eb="42">
      <t>シンセイシャ</t>
    </rPh>
    <rPh sb="43" eb="45">
      <t>ソウフ</t>
    </rPh>
    <rPh sb="50" eb="52">
      <t>ソウフ</t>
    </rPh>
    <rPh sb="52" eb="54">
      <t>シリョウ</t>
    </rPh>
    <rPh sb="78" eb="80">
      <t>ニンテイ</t>
    </rPh>
    <rPh sb="80" eb="82">
      <t>ケッカ</t>
    </rPh>
    <rPh sb="83" eb="85">
      <t>キャッカ</t>
    </rPh>
    <rPh sb="86" eb="88">
      <t>ツウチ</t>
    </rPh>
    <rPh sb="88" eb="89">
      <t>ショ</t>
    </rPh>
    <phoneticPr fontId="2"/>
  </si>
  <si>
    <t>以下の帳票について被保険者・事業所に送付を行う。
(送付資料)
(被保険者)
更新申請書、更新案内はがき
(事業者)
更新申請書、事業者別未申請者確認リスト、更新案内はがき
(送付外資料)
更新申請区別状況集計表
更新申請書件数リスト
当月翌月満了者一覧表
対象被保険者一覧表</t>
    <rPh sb="0" eb="2">
      <t>イカ</t>
    </rPh>
    <rPh sb="3" eb="5">
      <t>チョウヒョウ</t>
    </rPh>
    <rPh sb="9" eb="13">
      <t>ヒホケンシャ</t>
    </rPh>
    <rPh sb="14" eb="16">
      <t>ジギョウ</t>
    </rPh>
    <rPh sb="16" eb="17">
      <t>ショ</t>
    </rPh>
    <rPh sb="18" eb="20">
      <t>ソウフ</t>
    </rPh>
    <rPh sb="21" eb="22">
      <t>オコナ</t>
    </rPh>
    <rPh sb="26" eb="28">
      <t>ソウフ</t>
    </rPh>
    <rPh sb="28" eb="30">
      <t>シリョウ</t>
    </rPh>
    <rPh sb="33" eb="37">
      <t>ヒホケンシャ</t>
    </rPh>
    <rPh sb="88" eb="90">
      <t>ソウフ</t>
    </rPh>
    <rPh sb="90" eb="91">
      <t>ガイ</t>
    </rPh>
    <rPh sb="91" eb="93">
      <t>シリョウ</t>
    </rPh>
    <phoneticPr fontId="2"/>
  </si>
  <si>
    <t>更新勧奨対象者一覧内容の確認</t>
    <rPh sb="0" eb="2">
      <t>コウシン</t>
    </rPh>
    <rPh sb="9" eb="11">
      <t>ナイヨウ</t>
    </rPh>
    <rPh sb="12" eb="14">
      <t>カクニン</t>
    </rPh>
    <phoneticPr fontId="2"/>
  </si>
  <si>
    <t>更新勧奨対象者一覧情報をシステム登録</t>
    <rPh sb="0" eb="2">
      <t>コウシン</t>
    </rPh>
    <rPh sb="9" eb="11">
      <t>ジョウホウ</t>
    </rPh>
    <rPh sb="16" eb="18">
      <t>トウロク</t>
    </rPh>
    <phoneticPr fontId="2"/>
  </si>
  <si>
    <t>情報提供に関する申請書について以下を受領する。
(認定申請時)
・認定申請書(表面：同意欄、裏面：情報提供希望欄)
(認定申請後から審査会開催までに申請の場合)
・情報提供依頼書(ケアプラン作成依頼届出事業者用)
・資料提供・情報提供同意書(被保険者用)※申請書に同意がない場合</t>
    <rPh sb="0" eb="4">
      <t>ジョウホウテイキョウ</t>
    </rPh>
    <rPh sb="5" eb="6">
      <t>カン</t>
    </rPh>
    <rPh sb="25" eb="27">
      <t>ニンテイ</t>
    </rPh>
    <rPh sb="27" eb="30">
      <t>シンセイジ</t>
    </rPh>
    <rPh sb="33" eb="35">
      <t>ニンテイ</t>
    </rPh>
    <rPh sb="35" eb="38">
      <t>シンセイショ</t>
    </rPh>
    <rPh sb="39" eb="41">
      <t>オモテメン</t>
    </rPh>
    <rPh sb="42" eb="45">
      <t>ドウイラン</t>
    </rPh>
    <rPh sb="46" eb="48">
      <t>リメン</t>
    </rPh>
    <rPh sb="49" eb="53">
      <t>ジョウホウテイキョウ</t>
    </rPh>
    <rPh sb="53" eb="56">
      <t>キボウラン</t>
    </rPh>
    <rPh sb="59" eb="61">
      <t>ニンテイ</t>
    </rPh>
    <rPh sb="61" eb="64">
      <t>シンセイゴ</t>
    </rPh>
    <rPh sb="66" eb="69">
      <t>シンサカイ</t>
    </rPh>
    <rPh sb="69" eb="71">
      <t>カイサイ</t>
    </rPh>
    <rPh sb="74" eb="76">
      <t>シンセイ</t>
    </rPh>
    <rPh sb="77" eb="79">
      <t>バアイ</t>
    </rPh>
    <rPh sb="82" eb="86">
      <t>ジョウホウテイキョウ</t>
    </rPh>
    <rPh sb="86" eb="89">
      <t>イライショ</t>
    </rPh>
    <rPh sb="95" eb="97">
      <t>サクセイ</t>
    </rPh>
    <rPh sb="97" eb="99">
      <t>イライ</t>
    </rPh>
    <rPh sb="99" eb="101">
      <t>トドケデ</t>
    </rPh>
    <rPh sb="101" eb="104">
      <t>ジギョウシャ</t>
    </rPh>
    <rPh sb="104" eb="105">
      <t>ヨウ</t>
    </rPh>
    <rPh sb="108" eb="112">
      <t>シリョウテイキョウ</t>
    </rPh>
    <rPh sb="113" eb="117">
      <t>ジョウホウテイキョウ</t>
    </rPh>
    <rPh sb="117" eb="120">
      <t>ドウイショ</t>
    </rPh>
    <rPh sb="121" eb="125">
      <t>ヒホケンシャ</t>
    </rPh>
    <rPh sb="125" eb="126">
      <t>ヨウ</t>
    </rPh>
    <rPh sb="128" eb="131">
      <t>シンセイショ</t>
    </rPh>
    <rPh sb="132" eb="134">
      <t>ドウイ</t>
    </rPh>
    <rPh sb="137" eb="139">
      <t>バアイ</t>
    </rPh>
    <phoneticPr fontId="2"/>
  </si>
  <si>
    <t>出力した資料提供書類について、申請者へ送付する。
(送付書類)
・認定調査票
・主治医意見書
・認定等結果情報
・認定情報(事務局用)
・調書</t>
    <rPh sb="0" eb="2">
      <t>シュツリョク</t>
    </rPh>
    <rPh sb="4" eb="6">
      <t>シリョウ</t>
    </rPh>
    <rPh sb="6" eb="8">
      <t>テイキョウ</t>
    </rPh>
    <rPh sb="8" eb="10">
      <t>ショルイ</t>
    </rPh>
    <rPh sb="15" eb="18">
      <t>シンセイシャ</t>
    </rPh>
    <rPh sb="19" eb="21">
      <t>ソウフ</t>
    </rPh>
    <rPh sb="26" eb="28">
      <t>ソウフ</t>
    </rPh>
    <rPh sb="28" eb="30">
      <t>ショルイ</t>
    </rPh>
    <rPh sb="69" eb="71">
      <t>チョウショ</t>
    </rPh>
    <phoneticPr fontId="2"/>
  </si>
  <si>
    <t>受領した情報提供に関する申請書について、不備記載等の内容確認を行う。</t>
    <rPh sb="0" eb="2">
      <t>ジュリョウ</t>
    </rPh>
    <rPh sb="4" eb="8">
      <t>ジョウホウテイキョウ</t>
    </rPh>
    <rPh sb="9" eb="10">
      <t>カン</t>
    </rPh>
    <rPh sb="12" eb="15">
      <t>シンセイショ</t>
    </rPh>
    <rPh sb="20" eb="24">
      <t>フビキサイ</t>
    </rPh>
    <rPh sb="24" eb="25">
      <t>トウ</t>
    </rPh>
    <rPh sb="26" eb="28">
      <t>ナイヨウ</t>
    </rPh>
    <rPh sb="28" eb="30">
      <t>カクニン</t>
    </rPh>
    <rPh sb="31" eb="32">
      <t>オコナ</t>
    </rPh>
    <phoneticPr fontId="2"/>
  </si>
  <si>
    <t>認定管理システムで情報提供依頼書の内容について申請受理と同様画面から「情報提供」タブの「認定結果の通知」を「希望あり」に変更し登録を行う。</t>
    <rPh sb="0" eb="2">
      <t>ニンテイ</t>
    </rPh>
    <rPh sb="2" eb="4">
      <t>カンリ</t>
    </rPh>
    <rPh sb="9" eb="11">
      <t>ジョウホウ</t>
    </rPh>
    <rPh sb="11" eb="13">
      <t>テイキョウ</t>
    </rPh>
    <rPh sb="13" eb="15">
      <t>イライ</t>
    </rPh>
    <rPh sb="15" eb="16">
      <t>ショ</t>
    </rPh>
    <rPh sb="17" eb="19">
      <t>ナイヨウ</t>
    </rPh>
    <rPh sb="23" eb="25">
      <t>シンセイ</t>
    </rPh>
    <rPh sb="25" eb="27">
      <t>ジュリ</t>
    </rPh>
    <rPh sb="28" eb="30">
      <t>ドウヨウ</t>
    </rPh>
    <rPh sb="30" eb="32">
      <t>ガメン</t>
    </rPh>
    <rPh sb="35" eb="37">
      <t>ジョウホウ</t>
    </rPh>
    <rPh sb="37" eb="39">
      <t>テイキョウ</t>
    </rPh>
    <rPh sb="44" eb="46">
      <t>ニンテイ</t>
    </rPh>
    <rPh sb="46" eb="48">
      <t>ケッカ</t>
    </rPh>
    <rPh sb="49" eb="51">
      <t>ツウチ</t>
    </rPh>
    <rPh sb="54" eb="56">
      <t>キボウ</t>
    </rPh>
    <rPh sb="60" eb="62">
      <t>ヘンコウ</t>
    </rPh>
    <rPh sb="63" eb="65">
      <t>トウロク</t>
    </rPh>
    <rPh sb="66" eb="67">
      <t>オコナ</t>
    </rPh>
    <phoneticPr fontId="2"/>
  </si>
  <si>
    <t>出力した以下の帳票について事業者へ送付を行う。
(送付書類)
・認定調査票
・主治医意見書
・認定等結果情報</t>
    <rPh sb="0" eb="2">
      <t>シュツリョク</t>
    </rPh>
    <rPh sb="4" eb="6">
      <t>イカ</t>
    </rPh>
    <rPh sb="10" eb="12">
      <t>チョウヒョウ</t>
    </rPh>
    <rPh sb="16" eb="19">
      <t>ジギョウシャ</t>
    </rPh>
    <rPh sb="20" eb="22">
      <t>ソウフオコナ</t>
    </rPh>
    <rPh sb="25" eb="27">
      <t>ソウフ</t>
    </rPh>
    <rPh sb="27" eb="29">
      <t>ショルイ</t>
    </rPh>
    <phoneticPr fontId="2"/>
  </si>
  <si>
    <t>N/A</t>
    <phoneticPr fontId="2"/>
  </si>
  <si>
    <t>件数が合わない場合は突合確認を行う</t>
    <rPh sb="0" eb="2">
      <t>ケンスウ</t>
    </rPh>
    <rPh sb="3" eb="4">
      <t>ア</t>
    </rPh>
    <rPh sb="7" eb="9">
      <t>バアイ</t>
    </rPh>
    <rPh sb="10" eb="12">
      <t>トツゴウ</t>
    </rPh>
    <rPh sb="12" eb="14">
      <t>カクニン</t>
    </rPh>
    <rPh sb="15" eb="16">
      <t>オコナ</t>
    </rPh>
    <phoneticPr fontId="2"/>
  </si>
  <si>
    <t>出力した主治医情報提供と主治医情報提供リストの件数確認を行う。</t>
    <rPh sb="0" eb="2">
      <t>シュツリョク</t>
    </rPh>
    <rPh sb="4" eb="7">
      <t>シュジイ</t>
    </rPh>
    <rPh sb="7" eb="11">
      <t>ジョウホウテイキョウ</t>
    </rPh>
    <rPh sb="12" eb="19">
      <t>シュジイジョウホウテイキョウ</t>
    </rPh>
    <rPh sb="23" eb="25">
      <t>ケンスウ</t>
    </rPh>
    <rPh sb="25" eb="27">
      <t>カクニン</t>
    </rPh>
    <rPh sb="28" eb="29">
      <t>オコナ</t>
    </rPh>
    <phoneticPr fontId="2"/>
  </si>
  <si>
    <t>認定結果に関する情報提供資料について圧着機にかけ件数確認を行い主治医へ送付する。</t>
    <rPh sb="0" eb="2">
      <t>ニンテイ</t>
    </rPh>
    <rPh sb="2" eb="4">
      <t>ケッカ</t>
    </rPh>
    <rPh sb="5" eb="6">
      <t>カン</t>
    </rPh>
    <rPh sb="8" eb="12">
      <t>ジョウホウテイキョウ</t>
    </rPh>
    <rPh sb="12" eb="14">
      <t>シリョウ</t>
    </rPh>
    <rPh sb="18" eb="21">
      <t>アッチャクキ</t>
    </rPh>
    <rPh sb="24" eb="26">
      <t>ケンスウ</t>
    </rPh>
    <rPh sb="26" eb="28">
      <t>カクニン</t>
    </rPh>
    <rPh sb="29" eb="30">
      <t>オコナ</t>
    </rPh>
    <rPh sb="31" eb="34">
      <t>シュジイ</t>
    </rPh>
    <rPh sb="35" eb="37">
      <t>ソウフ</t>
    </rPh>
    <phoneticPr fontId="2"/>
  </si>
  <si>
    <t>平均件数</t>
    <rPh sb="0" eb="2">
      <t>ヘイキン</t>
    </rPh>
    <rPh sb="2" eb="4">
      <t>ケンスウ</t>
    </rPh>
    <phoneticPr fontId="2"/>
  </si>
  <si>
    <t>作業が生じる日数（件数ではない）</t>
    <rPh sb="0" eb="2">
      <t>サギョウ</t>
    </rPh>
    <rPh sb="3" eb="4">
      <t>ショウ</t>
    </rPh>
    <rPh sb="6" eb="8">
      <t>ニッスウ</t>
    </rPh>
    <rPh sb="9" eb="11">
      <t>ケンスウ</t>
    </rPh>
    <phoneticPr fontId="2"/>
  </si>
  <si>
    <t xml:space="preserve"> 作業が生じる日数（件数ではない）</t>
    <rPh sb="1" eb="3">
      <t>サギョウ</t>
    </rPh>
    <rPh sb="4" eb="5">
      <t>ショウ</t>
    </rPh>
    <rPh sb="7" eb="9">
      <t>ニッスウ</t>
    </rPh>
    <rPh sb="10" eb="12">
      <t>ケンスウ</t>
    </rPh>
    <phoneticPr fontId="2"/>
  </si>
  <si>
    <t>概算</t>
    <rPh sb="0" eb="2">
      <t>ガイサン</t>
    </rPh>
    <phoneticPr fontId="2"/>
  </si>
  <si>
    <t>年間件数は２・３月の連続した期間における合計数</t>
    <rPh sb="0" eb="2">
      <t>ネンカン</t>
    </rPh>
    <rPh sb="2" eb="4">
      <t>ケンスウ</t>
    </rPh>
    <rPh sb="8" eb="9">
      <t>ガツ</t>
    </rPh>
    <rPh sb="10" eb="12">
      <t>レンゾク</t>
    </rPh>
    <rPh sb="14" eb="16">
      <t>キカン</t>
    </rPh>
    <rPh sb="20" eb="22">
      <t>ゴウケイ</t>
    </rPh>
    <rPh sb="22" eb="23">
      <t>スウ</t>
    </rPh>
    <phoneticPr fontId="2"/>
  </si>
  <si>
    <t>処理時間(分)
(１件・回当たり)</t>
    <rPh sb="0" eb="2">
      <t>ショリ</t>
    </rPh>
    <rPh sb="2" eb="4">
      <t>ジカン</t>
    </rPh>
    <rPh sb="5" eb="6">
      <t>フン</t>
    </rPh>
    <rPh sb="10" eb="11">
      <t>ケン</t>
    </rPh>
    <rPh sb="12" eb="13">
      <t>カイ</t>
    </rPh>
    <rPh sb="13" eb="14">
      <t>ア</t>
    </rPh>
    <phoneticPr fontId="2"/>
  </si>
  <si>
    <t>過去実績なし</t>
    <rPh sb="0" eb="2">
      <t>カコ</t>
    </rPh>
    <rPh sb="2" eb="4">
      <t>ジッセキ</t>
    </rPh>
    <phoneticPr fontId="2"/>
  </si>
  <si>
    <t>月次：90
日次：20(20病院)+1(20病院以外)</t>
    <rPh sb="0" eb="2">
      <t>ゲツジ</t>
    </rPh>
    <rPh sb="6" eb="8">
      <t>ニチジ</t>
    </rPh>
    <rPh sb="14" eb="16">
      <t>ビョウイン</t>
    </rPh>
    <rPh sb="21" eb="23">
      <t>ビョウイン</t>
    </rPh>
    <rPh sb="23" eb="25">
      <t>イガイ</t>
    </rPh>
    <phoneticPr fontId="2"/>
  </si>
  <si>
    <t>2(日次)
30(月次)</t>
    <rPh sb="2" eb="4">
      <t>ニチジ</t>
    </rPh>
    <rPh sb="9" eb="11">
      <t>ゲツジ</t>
    </rPh>
    <phoneticPr fontId="2"/>
  </si>
  <si>
    <t>１５(
審査会最大
開催数)</t>
    <rPh sb="4" eb="7">
      <t>シンサカイ</t>
    </rPh>
    <rPh sb="7" eb="9">
      <t>サイダイ</t>
    </rPh>
    <rPh sb="10" eb="12">
      <t>カイサイ</t>
    </rPh>
    <rPh sb="12" eb="13">
      <t>スウ</t>
    </rPh>
    <phoneticPr fontId="2"/>
  </si>
  <si>
    <t>一次判定修正取込作業を行う。</t>
    <phoneticPr fontId="2"/>
  </si>
  <si>
    <t>ほとんど発生しないため一か月一件と想定</t>
    <rPh sb="4" eb="6">
      <t>ハッセイ</t>
    </rPh>
    <rPh sb="11" eb="12">
      <t>イチ</t>
    </rPh>
    <rPh sb="13" eb="14">
      <t>ゲツ</t>
    </rPh>
    <rPh sb="14" eb="15">
      <t>イッ</t>
    </rPh>
    <rPh sb="15" eb="16">
      <t>ケン</t>
    </rPh>
    <rPh sb="17" eb="19">
      <t>ソウテイ</t>
    </rPh>
    <phoneticPr fontId="2"/>
  </si>
  <si>
    <t>NO31に含む</t>
    <rPh sb="5" eb="6">
      <t>フク</t>
    </rPh>
    <phoneticPr fontId="2"/>
  </si>
  <si>
    <t>一日2-3件あり。</t>
    <rPh sb="0" eb="2">
      <t>イチニチ</t>
    </rPh>
    <phoneticPr fontId="2"/>
  </si>
  <si>
    <t>(処理時間×年間件数)÷60分</t>
    <rPh sb="1" eb="5">
      <t>ショリジカン</t>
    </rPh>
    <rPh sb="6" eb="8">
      <t>ネンカン</t>
    </rPh>
    <rPh sb="8" eb="10">
      <t>ケンスウ</t>
    </rPh>
    <phoneticPr fontId="2"/>
  </si>
  <si>
    <t>(処理時間×開庁日(243日))÷60分</t>
  </si>
  <si>
    <t>(処理時間×開庁日(243日))÷60分</t>
    <rPh sb="1" eb="5">
      <t>ショリジカン</t>
    </rPh>
    <rPh sb="6" eb="9">
      <t>カイチョウヒ</t>
    </rPh>
    <rPh sb="13" eb="14">
      <t>ニチ</t>
    </rPh>
    <phoneticPr fontId="2"/>
  </si>
  <si>
    <t>(処理時間×開庁日(243日))÷60分</t>
    <rPh sb="1" eb="5">
      <t>ショリジカン</t>
    </rPh>
    <phoneticPr fontId="2"/>
  </si>
  <si>
    <t>(処理時間×開庁週(52週))÷60分</t>
    <rPh sb="8" eb="9">
      <t>シュウ</t>
    </rPh>
    <rPh sb="12" eb="13">
      <t>シュウ</t>
    </rPh>
    <phoneticPr fontId="2"/>
  </si>
  <si>
    <t>(処理時間×一日あたり最大審査会対応数×開庁日(243))÷60分</t>
    <rPh sb="1" eb="5">
      <t>ショリジカン</t>
    </rPh>
    <rPh sb="6" eb="8">
      <t>イチニチ</t>
    </rPh>
    <rPh sb="11" eb="13">
      <t>サイダイ</t>
    </rPh>
    <rPh sb="13" eb="16">
      <t>シンサカイ</t>
    </rPh>
    <rPh sb="16" eb="18">
      <t>タイオウ</t>
    </rPh>
    <rPh sb="18" eb="19">
      <t>スウ</t>
    </rPh>
    <rPh sb="20" eb="23">
      <t>カイチョウヒ</t>
    </rPh>
    <phoneticPr fontId="2"/>
  </si>
  <si>
    <t>(処理時間×4回)÷60分</t>
    <rPh sb="7" eb="8">
      <t>カイ</t>
    </rPh>
    <phoneticPr fontId="2"/>
  </si>
  <si>
    <t>(処理時間×2回×12ヶ月))÷60分</t>
    <rPh sb="1" eb="5">
      <t>ショリジカン</t>
    </rPh>
    <rPh sb="7" eb="8">
      <t>カイ</t>
    </rPh>
    <rPh sb="12" eb="13">
      <t>ゲツ</t>
    </rPh>
    <phoneticPr fontId="2"/>
  </si>
  <si>
    <t>(処理時間×12ヶ月))÷60分</t>
    <rPh sb="1" eb="5">
      <t>ショリジカン</t>
    </rPh>
    <rPh sb="9" eb="10">
      <t>ゲツ</t>
    </rPh>
    <phoneticPr fontId="2"/>
  </si>
  <si>
    <t>(日次処理時間×開庁日(243日)＋月次処理時間×12)÷60分</t>
    <rPh sb="1" eb="3">
      <t>ニチジ</t>
    </rPh>
    <rPh sb="3" eb="5">
      <t>ショリ</t>
    </rPh>
    <rPh sb="5" eb="7">
      <t>ジカン</t>
    </rPh>
    <rPh sb="8" eb="11">
      <t>カイチョウヒ</t>
    </rPh>
    <rPh sb="15" eb="16">
      <t>ニチ</t>
    </rPh>
    <rPh sb="18" eb="20">
      <t>ゲツジ</t>
    </rPh>
    <rPh sb="20" eb="22">
      <t>ショリ</t>
    </rPh>
    <rPh sb="22" eb="24">
      <t>ジカン</t>
    </rPh>
    <phoneticPr fontId="2"/>
  </si>
  <si>
    <t>(処理時間×4回)÷60分</t>
    <rPh sb="1" eb="5">
      <t>ショリジカン</t>
    </rPh>
    <rPh sb="7" eb="8">
      <t>カイ</t>
    </rPh>
    <phoneticPr fontId="2"/>
  </si>
  <si>
    <t>(処理時間×6回)÷60分</t>
    <rPh sb="1" eb="5">
      <t>ショリジカン</t>
    </rPh>
    <rPh sb="7" eb="8">
      <t>カイ</t>
    </rPh>
    <phoneticPr fontId="2"/>
  </si>
  <si>
    <t>(処理時間×12回)÷60分</t>
    <rPh sb="1" eb="5">
      <t>ショリジカン</t>
    </rPh>
    <rPh sb="8" eb="9">
      <t>カイ</t>
    </rPh>
    <phoneticPr fontId="2"/>
  </si>
  <si>
    <t>(処理時間×３件×開庁日(243日))÷60分</t>
    <rPh sb="1" eb="5">
      <t>ショリジカン</t>
    </rPh>
    <rPh sb="7" eb="8">
      <t>ケン</t>
    </rPh>
    <phoneticPr fontId="2"/>
  </si>
  <si>
    <t>(処理時間×年間件数)÷60分</t>
    <rPh sb="6" eb="8">
      <t>ネンカン</t>
    </rPh>
    <rPh sb="8" eb="10">
      <t>ケンスウ</t>
    </rPh>
    <phoneticPr fontId="2"/>
  </si>
  <si>
    <t>(処理時間×12ヶ月)÷60分</t>
    <rPh sb="1" eb="5">
      <t>ショリジカン</t>
    </rPh>
    <rPh sb="9" eb="10">
      <t>ゲツ</t>
    </rPh>
    <phoneticPr fontId="2"/>
  </si>
  <si>
    <t>(処理時間×開庁日(243日))÷60分</t>
    <phoneticPr fontId="2"/>
  </si>
  <si>
    <t>No39に包含</t>
    <rPh sb="5" eb="7">
      <t>ホウガン</t>
    </rPh>
    <phoneticPr fontId="2"/>
  </si>
  <si>
    <t>他都市の被保険者分の旨の届出を受領した場合、内容確認後、PCにて他市保険者宛案内文を作成する。</t>
    <rPh sb="0" eb="3">
      <t>タトシ</t>
    </rPh>
    <rPh sb="4" eb="8">
      <t>ヒホケンシャ</t>
    </rPh>
    <rPh sb="8" eb="9">
      <t>ブン</t>
    </rPh>
    <rPh sb="10" eb="11">
      <t>ムネ</t>
    </rPh>
    <rPh sb="12" eb="14">
      <t>トドケデ</t>
    </rPh>
    <rPh sb="15" eb="17">
      <t>ジュリョウ</t>
    </rPh>
    <rPh sb="19" eb="21">
      <t>バアイ</t>
    </rPh>
    <rPh sb="22" eb="24">
      <t>ナイヨウ</t>
    </rPh>
    <rPh sb="24" eb="26">
      <t>カクニン</t>
    </rPh>
    <rPh sb="26" eb="27">
      <t>アト</t>
    </rPh>
    <rPh sb="32" eb="34">
      <t>タシ</t>
    </rPh>
    <rPh sb="34" eb="37">
      <t>ホケンシャ</t>
    </rPh>
    <rPh sb="37" eb="38">
      <t>アテ</t>
    </rPh>
    <rPh sb="38" eb="40">
      <t>アンナイ</t>
    </rPh>
    <rPh sb="40" eb="41">
      <t>フミ</t>
    </rPh>
    <rPh sb="42" eb="44">
      <t>サクセイ</t>
    </rPh>
    <phoneticPr fontId="2"/>
  </si>
  <si>
    <t>結果通知書等リスト等出力</t>
    <rPh sb="0" eb="2">
      <t>ケッカ</t>
    </rPh>
    <rPh sb="2" eb="5">
      <t>ツウチショ</t>
    </rPh>
    <rPh sb="5" eb="6">
      <t>トウ</t>
    </rPh>
    <rPh sb="9" eb="10">
      <t>トウ</t>
    </rPh>
    <rPh sb="10" eb="12">
      <t>シュツリョク</t>
    </rPh>
    <phoneticPr fontId="2"/>
  </si>
  <si>
    <t>結果通知書等出力</t>
    <rPh sb="0" eb="2">
      <t>ケッカ</t>
    </rPh>
    <rPh sb="2" eb="5">
      <t>ツウチショ</t>
    </rPh>
    <rPh sb="5" eb="6">
      <t>トウ</t>
    </rPh>
    <rPh sb="6" eb="8">
      <t>シュツリョク</t>
    </rPh>
    <phoneticPr fontId="2"/>
  </si>
  <si>
    <t>1の受領資料受領</t>
    <rPh sb="2" eb="6">
      <t>ジュリョウシリョウ</t>
    </rPh>
    <rPh sb="6" eb="8">
      <t>ジュリョウ</t>
    </rPh>
    <phoneticPr fontId="2"/>
  </si>
  <si>
    <t>提供書類出力</t>
    <rPh sb="0" eb="2">
      <t>テイキョウ</t>
    </rPh>
    <rPh sb="2" eb="4">
      <t>ショルイ</t>
    </rPh>
    <rPh sb="4" eb="6">
      <t>シュツリョク</t>
    </rPh>
    <phoneticPr fontId="2"/>
  </si>
  <si>
    <t>認定申請書システム登録</t>
    <rPh sb="0" eb="2">
      <t>ニンテイ</t>
    </rPh>
    <rPh sb="2" eb="5">
      <t>シンセイショ</t>
    </rPh>
    <rPh sb="9" eb="11">
      <t>トウロク</t>
    </rPh>
    <phoneticPr fontId="2"/>
  </si>
  <si>
    <t>返送された請求書を受理</t>
    <rPh sb="0" eb="2">
      <t>ヘンソウ</t>
    </rPh>
    <rPh sb="5" eb="8">
      <t>セイキュウショ</t>
    </rPh>
    <rPh sb="9" eb="11">
      <t>ジュリ</t>
    </rPh>
    <phoneticPr fontId="2"/>
  </si>
  <si>
    <t>請求書回付</t>
    <rPh sb="0" eb="3">
      <t>セイキュウショ</t>
    </rPh>
    <rPh sb="3" eb="5">
      <t>カイフ</t>
    </rPh>
    <phoneticPr fontId="2"/>
  </si>
  <si>
    <t>請求書記載内容点検</t>
    <rPh sb="0" eb="3">
      <t>セイキュウショ</t>
    </rPh>
    <rPh sb="3" eb="5">
      <t>キサイ</t>
    </rPh>
    <rPh sb="5" eb="7">
      <t>ナイヨウ</t>
    </rPh>
    <rPh sb="7" eb="9">
      <t>テンケン</t>
    </rPh>
    <phoneticPr fontId="2"/>
  </si>
  <si>
    <t>意見書とともに返送される請求書を受領する。
・意見書作成料請求書
・意見書(白紙の場合あり)
・処方箋等(必要な場合)</t>
    <rPh sb="0" eb="3">
      <t>イケンショ</t>
    </rPh>
    <rPh sb="7" eb="9">
      <t>ヘンソウ</t>
    </rPh>
    <rPh sb="12" eb="15">
      <t>セイキュウショ</t>
    </rPh>
    <rPh sb="16" eb="18">
      <t>ジュリョウ</t>
    </rPh>
    <rPh sb="23" eb="26">
      <t>イケンショ</t>
    </rPh>
    <rPh sb="26" eb="29">
      <t>サクセイリョウ</t>
    </rPh>
    <rPh sb="29" eb="32">
      <t>セイキュウショ</t>
    </rPh>
    <rPh sb="34" eb="37">
      <t>イケンショ</t>
    </rPh>
    <rPh sb="38" eb="40">
      <t>ハクシ</t>
    </rPh>
    <rPh sb="41" eb="43">
      <t>バアイ</t>
    </rPh>
    <rPh sb="48" eb="51">
      <t>ショホウセン</t>
    </rPh>
    <rPh sb="51" eb="52">
      <t>トウ</t>
    </rPh>
    <rPh sb="53" eb="55">
      <t>ヒツヨウ</t>
    </rPh>
    <rPh sb="56" eb="58">
      <t>バアイ</t>
    </rPh>
    <phoneticPr fontId="2"/>
  </si>
  <si>
    <t>届出書受領</t>
    <rPh sb="3" eb="5">
      <t>ジュリョウ</t>
    </rPh>
    <phoneticPr fontId="2"/>
  </si>
  <si>
    <t>ファイル入力</t>
    <rPh sb="4" eb="6">
      <t>ニュウリョク</t>
    </rPh>
    <phoneticPr fontId="2"/>
  </si>
  <si>
    <t>登録</t>
    <rPh sb="0" eb="2">
      <t>トウロク</t>
    </rPh>
    <phoneticPr fontId="2"/>
  </si>
  <si>
    <t>他市保険者送付</t>
    <rPh sb="0" eb="2">
      <t>タシ</t>
    </rPh>
    <rPh sb="2" eb="5">
      <t>ホケンシャ</t>
    </rPh>
    <rPh sb="5" eb="7">
      <t>ソウフ</t>
    </rPh>
    <phoneticPr fontId="2"/>
  </si>
  <si>
    <t>申請書（被保険者）+申請書（保護）+転入者
・結果通知書と旨の届出も送付する場合あり
・「介護扶助 入力内容確認票兼結果通知書」出力したときは、当該受託者が2号被保険者時の認定結果資料（調査票・意見書・審査判定依頼書）を出力し、一緒に送付する。</t>
    <rPh sb="0" eb="2">
      <t>シンセイ</t>
    </rPh>
    <rPh sb="2" eb="3">
      <t>ショ</t>
    </rPh>
    <rPh sb="4" eb="8">
      <t>ヒホケンシャ</t>
    </rPh>
    <rPh sb="10" eb="13">
      <t>シンセイショ</t>
    </rPh>
    <rPh sb="14" eb="16">
      <t>ホゴ</t>
    </rPh>
    <rPh sb="18" eb="20">
      <t>テンニュウ</t>
    </rPh>
    <rPh sb="20" eb="21">
      <t>シャ</t>
    </rPh>
    <rPh sb="23" eb="25">
      <t>ケッカ</t>
    </rPh>
    <rPh sb="25" eb="28">
      <t>ツウチショ</t>
    </rPh>
    <rPh sb="29" eb="30">
      <t>ムネ</t>
    </rPh>
    <rPh sb="31" eb="33">
      <t>トドケデ</t>
    </rPh>
    <rPh sb="34" eb="36">
      <t>ソウフ</t>
    </rPh>
    <rPh sb="38" eb="40">
      <t>バアイ</t>
    </rPh>
    <phoneticPr fontId="2"/>
  </si>
  <si>
    <t>FAX送付票の出力は、必要に応じて送っている。</t>
    <phoneticPr fontId="2"/>
  </si>
  <si>
    <t>処理番号87で確定した簡素化・再判定・通常分の集計を行う(業務集計)</t>
    <rPh sb="0" eb="4">
      <t>ショリバンゴウ</t>
    </rPh>
    <rPh sb="7" eb="9">
      <t>カクテイ</t>
    </rPh>
    <rPh sb="11" eb="14">
      <t>カンソカ</t>
    </rPh>
    <rPh sb="15" eb="18">
      <t>サイハンテイ</t>
    </rPh>
    <rPh sb="19" eb="21">
      <t>ツウジョウ</t>
    </rPh>
    <rPh sb="21" eb="22">
      <t>ブン</t>
    </rPh>
    <rPh sb="23" eb="25">
      <t>シュウケイ</t>
    </rPh>
    <rPh sb="26" eb="27">
      <t>オコナ</t>
    </rPh>
    <rPh sb="29" eb="31">
      <t>ギョウム</t>
    </rPh>
    <rPh sb="31" eb="33">
      <t>シュウケイ</t>
    </rPh>
    <phoneticPr fontId="2"/>
  </si>
  <si>
    <t>ND</t>
    <phoneticPr fontId="2"/>
  </si>
  <si>
    <t>(処理時間×開庁週(52週)×2(火・木))÷60分</t>
    <rPh sb="8" eb="9">
      <t>シュウ</t>
    </rPh>
    <rPh sb="12" eb="13">
      <t>シュウ</t>
    </rPh>
    <rPh sb="17" eb="18">
      <t>カ</t>
    </rPh>
    <rPh sb="19" eb="20">
      <t>モク</t>
    </rPh>
    <phoneticPr fontId="2"/>
  </si>
  <si>
    <t>(処理時間×開庁日(243))÷60分</t>
    <rPh sb="1" eb="5">
      <t>ショリジカン</t>
    </rPh>
    <rPh sb="6" eb="9">
      <t>カイチョウヒ</t>
    </rPh>
    <phoneticPr fontId="2"/>
  </si>
  <si>
    <t>上記に含む</t>
    <rPh sb="0" eb="2">
      <t>ジョウキ</t>
    </rPh>
    <rPh sb="3" eb="4">
      <t>フク</t>
    </rPh>
    <phoneticPr fontId="2"/>
  </si>
  <si>
    <t>(一日あたりの総業務時間日(243日))÷60分</t>
    <rPh sb="1" eb="3">
      <t>イチニチ</t>
    </rPh>
    <rPh sb="7" eb="8">
      <t>ソウ</t>
    </rPh>
    <rPh sb="8" eb="10">
      <t>ギョウム</t>
    </rPh>
    <rPh sb="10" eb="12">
      <t>ジカン</t>
    </rPh>
    <phoneticPr fontId="2"/>
  </si>
  <si>
    <t>(年間件数÷99日(10～2月開庁日)×処理時間×243)÷60分</t>
    <rPh sb="1" eb="3">
      <t>ネンカン</t>
    </rPh>
    <rPh sb="3" eb="5">
      <t>ケンスウ</t>
    </rPh>
    <rPh sb="8" eb="9">
      <t>ニチ</t>
    </rPh>
    <rPh sb="14" eb="15">
      <t>ガツ</t>
    </rPh>
    <rPh sb="15" eb="18">
      <t>カイチョウヒ</t>
    </rPh>
    <rPh sb="20" eb="24">
      <t>ショリジカン</t>
    </rPh>
    <phoneticPr fontId="2"/>
  </si>
  <si>
    <t>(年間件数÷124日(4～9月開庁日)×処理時間×243)÷60分</t>
    <rPh sb="1" eb="3">
      <t>ネンカン</t>
    </rPh>
    <rPh sb="3" eb="5">
      <t>ケンスウ</t>
    </rPh>
    <rPh sb="9" eb="10">
      <t>ニチ</t>
    </rPh>
    <rPh sb="14" eb="15">
      <t>ガツ</t>
    </rPh>
    <rPh sb="15" eb="18">
      <t>カイチョウヒ</t>
    </rPh>
    <rPh sb="20" eb="24">
      <t>ショリジカン</t>
    </rPh>
    <phoneticPr fontId="2"/>
  </si>
  <si>
    <t>(年間件数÷223日(4～2月開庁日)×処理時間×243日(開庁日)÷60分</t>
    <rPh sb="1" eb="3">
      <t>ネンカン</t>
    </rPh>
    <rPh sb="3" eb="5">
      <t>ケンスウ</t>
    </rPh>
    <rPh sb="9" eb="10">
      <t>ニチ</t>
    </rPh>
    <rPh sb="14" eb="15">
      <t>ガツ</t>
    </rPh>
    <rPh sb="15" eb="18">
      <t>カイチョウヒ</t>
    </rPh>
    <rPh sb="20" eb="24">
      <t>ショリジカン</t>
    </rPh>
    <rPh sb="28" eb="29">
      <t>ニチ</t>
    </rPh>
    <rPh sb="30" eb="33">
      <t>カイチョウヒ</t>
    </rPh>
    <phoneticPr fontId="2"/>
  </si>
  <si>
    <t>(年間件数÷62日(4月～6月開庁日))×処理時間×243日÷60分</t>
    <rPh sb="1" eb="3">
      <t>ネンカン</t>
    </rPh>
    <rPh sb="3" eb="5">
      <t>ケンスウ</t>
    </rPh>
    <rPh sb="8" eb="9">
      <t>ニチ</t>
    </rPh>
    <rPh sb="11" eb="12">
      <t>ガツ</t>
    </rPh>
    <rPh sb="14" eb="15">
      <t>ガツ</t>
    </rPh>
    <rPh sb="15" eb="18">
      <t>カイチョウヒ</t>
    </rPh>
    <rPh sb="21" eb="25">
      <t>ショリジカン</t>
    </rPh>
    <rPh sb="29" eb="30">
      <t>ニチ</t>
    </rPh>
    <rPh sb="33" eb="34">
      <t>フン</t>
    </rPh>
    <phoneticPr fontId="2"/>
  </si>
  <si>
    <t>(年間件数÷223日(4月～2月開庁日)×243日÷60日)</t>
    <rPh sb="1" eb="3">
      <t>ネンカン</t>
    </rPh>
    <rPh sb="3" eb="5">
      <t>ケンスウ</t>
    </rPh>
    <rPh sb="9" eb="10">
      <t>ニチ</t>
    </rPh>
    <rPh sb="12" eb="13">
      <t>ガツ</t>
    </rPh>
    <rPh sb="15" eb="16">
      <t>ガツ</t>
    </rPh>
    <rPh sb="16" eb="19">
      <t>カイチョウヒ</t>
    </rPh>
    <rPh sb="24" eb="25">
      <t>ニチ</t>
    </rPh>
    <rPh sb="28" eb="29">
      <t>ニチ</t>
    </rPh>
    <phoneticPr fontId="2"/>
  </si>
  <si>
    <t>(年間件数÷122日(7～10月＋12～1月))×処理時間×243日÷60分</t>
    <rPh sb="1" eb="3">
      <t>ネンカン</t>
    </rPh>
    <rPh sb="3" eb="5">
      <t>ケンスウ</t>
    </rPh>
    <rPh sb="9" eb="10">
      <t>ニチ</t>
    </rPh>
    <rPh sb="15" eb="16">
      <t>ガツ</t>
    </rPh>
    <rPh sb="21" eb="22">
      <t>ガツ</t>
    </rPh>
    <rPh sb="25" eb="29">
      <t>ショリジカン</t>
    </rPh>
    <rPh sb="33" eb="34">
      <t>ニチ</t>
    </rPh>
    <rPh sb="37" eb="38">
      <t>フン</t>
    </rPh>
    <phoneticPr fontId="2"/>
  </si>
  <si>
    <t>被保証送付</t>
    <rPh sb="0" eb="3">
      <t>ヒホショウ</t>
    </rPh>
    <rPh sb="3" eb="5">
      <t>ソウフ</t>
    </rPh>
    <phoneticPr fontId="2"/>
  </si>
  <si>
    <t>同時に行う</t>
    <rPh sb="0" eb="2">
      <t>ドウジ</t>
    </rPh>
    <rPh sb="3" eb="4">
      <t>オコナ</t>
    </rPh>
    <phoneticPr fontId="2"/>
  </si>
  <si>
    <t>No39に包含</t>
    <phoneticPr fontId="2"/>
  </si>
  <si>
    <t>(20病院×20分＋90分×12ヶ月)÷60分
※ただし、神戸市指定20病院以外の対応は日により件数が異なる</t>
    <rPh sb="3" eb="5">
      <t>ビョウイン</t>
    </rPh>
    <rPh sb="8" eb="9">
      <t>フン</t>
    </rPh>
    <rPh sb="12" eb="13">
      <t>フン</t>
    </rPh>
    <rPh sb="17" eb="18">
      <t>ゲツ</t>
    </rPh>
    <rPh sb="22" eb="23">
      <t>フン</t>
    </rPh>
    <rPh sb="29" eb="32">
      <t>コウベシ</t>
    </rPh>
    <rPh sb="32" eb="34">
      <t>シテイ</t>
    </rPh>
    <rPh sb="36" eb="38">
      <t>ビョウイン</t>
    </rPh>
    <rPh sb="38" eb="40">
      <t>イガイ</t>
    </rPh>
    <rPh sb="41" eb="43">
      <t>タイオウ</t>
    </rPh>
    <rPh sb="44" eb="45">
      <t>ヒ</t>
    </rPh>
    <rPh sb="48" eb="50">
      <t>ケンスウ</t>
    </rPh>
    <rPh sb="51" eb="52">
      <t>コト</t>
    </rPh>
    <phoneticPr fontId="2"/>
  </si>
  <si>
    <t>12月分件数不明</t>
    <rPh sb="2" eb="3">
      <t>ガツ</t>
    </rPh>
    <rPh sb="3" eb="4">
      <t>ブン</t>
    </rPh>
    <rPh sb="4" eb="6">
      <t>ケンスウ</t>
    </rPh>
    <rPh sb="6" eb="8">
      <t>フメイ</t>
    </rPh>
    <phoneticPr fontId="2"/>
  </si>
  <si>
    <t>一日最大2件</t>
    <rPh sb="0" eb="2">
      <t>イチニチ</t>
    </rPh>
    <rPh sb="2" eb="4">
      <t>サイダイ</t>
    </rPh>
    <rPh sb="5" eb="6">
      <t>ケン</t>
    </rPh>
    <phoneticPr fontId="2"/>
  </si>
  <si>
    <t>7.75時間×60日(20開庁日×3ヶ月)で計算</t>
    <phoneticPr fontId="2"/>
  </si>
  <si>
    <t>業務時間備考
※原則処理は当日中に作業を行う</t>
    <rPh sb="0" eb="2">
      <t>ギョウム</t>
    </rPh>
    <rPh sb="2" eb="4">
      <t>ジカン</t>
    </rPh>
    <rPh sb="4" eb="6">
      <t>ビコウ</t>
    </rPh>
    <rPh sb="8" eb="10">
      <t>ゲンソク</t>
    </rPh>
    <rPh sb="10" eb="12">
      <t>ショリ</t>
    </rPh>
    <rPh sb="13" eb="15">
      <t>トウジツ</t>
    </rPh>
    <rPh sb="15" eb="16">
      <t>チュウ</t>
    </rPh>
    <rPh sb="17" eb="19">
      <t>サギョウ</t>
    </rPh>
    <rPh sb="20" eb="21">
      <t>オコナ</t>
    </rPh>
    <phoneticPr fontId="2"/>
  </si>
  <si>
    <t>(２分×年間件数＋30分×開庁日(243日))÷60分</t>
    <rPh sb="2" eb="3">
      <t>フン</t>
    </rPh>
    <rPh sb="4" eb="6">
      <t>ネンカン</t>
    </rPh>
    <rPh sb="6" eb="8">
      <t>ケンスウ</t>
    </rPh>
    <rPh sb="11" eb="12">
      <t>フン</t>
    </rPh>
    <rPh sb="13" eb="16">
      <t>カイチョウヒ</t>
    </rPh>
    <rPh sb="20" eb="21">
      <t>ニチ</t>
    </rPh>
    <phoneticPr fontId="2"/>
  </si>
  <si>
    <t>窓口申請分(区より郵送)及び郵送申請分の申請書類について以下を受領する。
(受領書類)
・認定申請書
・介護保険被保険者証または資格者証（原本）
・紛失届出書（紛失の場合）
・認定調査連絡票
・医療被保険証または医療保険被保険者資格証明書（2号被保険者の場合）
・申請取下書(申請取下げの場合のみ)
※生活保護受給者の場合、64歳までは「認定申請書」の代わりとなる「依頼書」がケースワーカーから提出される（提出は「依頼書」「認定調査連絡票」）。65歳以上の場合は通常の手続きと同様。</t>
    <rPh sb="28" eb="30">
      <t>イカ</t>
    </rPh>
    <rPh sb="38" eb="40">
      <t>ジュリョウ</t>
    </rPh>
    <rPh sb="40" eb="42">
      <t>ショルイ</t>
    </rPh>
    <rPh sb="133" eb="135">
      <t>シンセイ</t>
    </rPh>
    <rPh sb="135" eb="137">
      <t>トリサ</t>
    </rPh>
    <rPh sb="137" eb="138">
      <t>ショ</t>
    </rPh>
    <rPh sb="139" eb="141">
      <t>シンセイ</t>
    </rPh>
    <rPh sb="141" eb="143">
      <t>トリサ</t>
    </rPh>
    <rPh sb="145" eb="147">
      <t>バアイ</t>
    </rPh>
    <rPh sb="212" eb="214">
      <t>ニンテイ</t>
    </rPh>
    <phoneticPr fontId="2"/>
  </si>
  <si>
    <t>申請書類にデータ印を押印し、不備内容を記載した「不備メモ」を添付して不備BOXに入れて保管し、不備解消せず当日受理登録できなかった分については、システムに「不備がある旨」を登録を行う。(No8へ)
その後、不備が解消されたら、再度データ印を押印し、新規・変更申請は「市内調査」「市外調査」更新申請は「在宅」と「施設」「市外」に分別して20件の束にして入力担当へ回付を行う。(No12へ)</t>
    <rPh sb="0" eb="4">
      <t>シンセイショルイ</t>
    </rPh>
    <rPh sb="43" eb="45">
      <t>ホカン</t>
    </rPh>
    <rPh sb="47" eb="49">
      <t>フビ</t>
    </rPh>
    <rPh sb="49" eb="51">
      <t>カイショウ</t>
    </rPh>
    <rPh sb="53" eb="55">
      <t>トウジツ</t>
    </rPh>
    <rPh sb="55" eb="57">
      <t>ジュリ</t>
    </rPh>
    <rPh sb="57" eb="59">
      <t>トウロク</t>
    </rPh>
    <rPh sb="65" eb="66">
      <t>ブン</t>
    </rPh>
    <rPh sb="88" eb="89">
      <t>オコナ</t>
    </rPh>
    <rPh sb="144" eb="146">
      <t>コウシン</t>
    </rPh>
    <rPh sb="146" eb="148">
      <t>シンセイ</t>
    </rPh>
    <rPh sb="159" eb="161">
      <t>シガイ</t>
    </rPh>
    <rPh sb="182" eb="183">
      <t>オコナ</t>
    </rPh>
    <phoneticPr fontId="2"/>
  </si>
  <si>
    <t>不備のある申請書について、電話で問い合わせを行い、修正内容についてセンターで申請書等への補記を行う。
不備が解消されたら、再度データ印を押印し、新規・変更申請は「市内調査」「市外調査」更新申請は「在宅調査」「施設調査」「市外調査」に分別して、20件の束にして入力担当へ回付する。</t>
    <phoneticPr fontId="2"/>
  </si>
  <si>
    <t>介護保険システム から被保険者証を出力する。また取下げ理由について認定管理システムにて確認を行う。</t>
    <rPh sb="0" eb="2">
      <t>カイゴ</t>
    </rPh>
    <rPh sb="2" eb="4">
      <t>ホケン</t>
    </rPh>
    <rPh sb="11" eb="15">
      <t>ヒホケンシャ</t>
    </rPh>
    <rPh sb="15" eb="16">
      <t>ショウ</t>
    </rPh>
    <rPh sb="17" eb="19">
      <t>シュツリョク</t>
    </rPh>
    <rPh sb="24" eb="26">
      <t>トリサ</t>
    </rPh>
    <rPh sb="27" eb="29">
      <t>リユウ</t>
    </rPh>
    <rPh sb="33" eb="35">
      <t>ニンテイ</t>
    </rPh>
    <rPh sb="35" eb="37">
      <t>カンリ</t>
    </rPh>
    <rPh sb="43" eb="45">
      <t>カクニン</t>
    </rPh>
    <rPh sb="46" eb="47">
      <t>オコナ</t>
    </rPh>
    <phoneticPr fontId="2"/>
  </si>
  <si>
    <t>被保険者宛に被保険者証を送付する。</t>
    <rPh sb="0" eb="4">
      <t>ヒホケンシャ</t>
    </rPh>
    <rPh sb="4" eb="5">
      <t>アテ</t>
    </rPh>
    <rPh sb="5" eb="9">
      <t>ヒホケンシャ</t>
    </rPh>
    <rPh sb="9" eb="10">
      <t>ショウ</t>
    </rPh>
    <rPh sb="11" eb="13">
      <t>ソウフ</t>
    </rPh>
    <phoneticPr fontId="2"/>
  </si>
  <si>
    <t>認定管理システムから以下の帳票を出力する。
(出力帳票)
・送付文（転入者継続申請時に受給資格証明書がないまたは申請中の場合）
・資格者証（転入者継続申請時に受給資格証明書がないまたは申請中の場合）
・介護保険要介護認定・要支援認定等結果通知書（受託者→1・2号被保険者変更の場合）
・「介護扶助 入力内容確認票兼結果通知書」（受託者の場合）
・旨の届出(送付の場合あり)
・結果通知書(送付の場合あり)</t>
    <phoneticPr fontId="2"/>
  </si>
  <si>
    <t>・入所の場合で入所先の介護保険施設・社会福祉施設がシステムに登録されていない場合は、介護サービス情報公表システムに登録があればその情報を元に登録する。無ければ事業所にFAXを送付。事業所に情報を記載してもらう。
・登録内容を所定の様式に出力（システムから出ない場合もあり、その場合は手書き）し、FAXで当該事業者に確認を依頼する。
・他市からの新規・変更申請の調査依頼処理を行う。(郵便にて他市から依頼が来たタイミングでAccessに入力を行い、事業者宛に調査依頼連絡票を出力し、他市からの調査依頼書一式をコピーし翌日調査依頼連絡票と併せて調査事業所へ連携する。事業者からの完了報告を経てAccessに入力を行う。)</t>
    <rPh sb="187" eb="188">
      <t>オコナ</t>
    </rPh>
    <rPh sb="191" eb="193">
      <t>ユウビン</t>
    </rPh>
    <rPh sb="195" eb="197">
      <t>タシ</t>
    </rPh>
    <rPh sb="199" eb="201">
      <t>イライ</t>
    </rPh>
    <rPh sb="202" eb="203">
      <t>キ</t>
    </rPh>
    <rPh sb="217" eb="219">
      <t>ニュウリョク</t>
    </rPh>
    <rPh sb="220" eb="221">
      <t>オコナ</t>
    </rPh>
    <rPh sb="223" eb="226">
      <t>ジギョウシャ</t>
    </rPh>
    <rPh sb="226" eb="227">
      <t>アテ</t>
    </rPh>
    <rPh sb="228" eb="232">
      <t>チョウサイライ</t>
    </rPh>
    <rPh sb="232" eb="235">
      <t>レンラクヒョウ</t>
    </rPh>
    <rPh sb="236" eb="238">
      <t>シュツリョク</t>
    </rPh>
    <rPh sb="240" eb="242">
      <t>タシ</t>
    </rPh>
    <rPh sb="245" eb="247">
      <t>チョウサ</t>
    </rPh>
    <rPh sb="247" eb="250">
      <t>イライショ</t>
    </rPh>
    <rPh sb="250" eb="252">
      <t>イッシキ</t>
    </rPh>
    <rPh sb="257" eb="259">
      <t>ヨクジツ</t>
    </rPh>
    <rPh sb="259" eb="261">
      <t>チョウサ</t>
    </rPh>
    <rPh sb="261" eb="263">
      <t>イライ</t>
    </rPh>
    <rPh sb="263" eb="266">
      <t>レンラクヒョウ</t>
    </rPh>
    <rPh sb="267" eb="268">
      <t>アワ</t>
    </rPh>
    <rPh sb="270" eb="275">
      <t>チョウサジギョウショ</t>
    </rPh>
    <rPh sb="276" eb="278">
      <t>レンケイ</t>
    </rPh>
    <rPh sb="281" eb="284">
      <t>ジギョウシャ</t>
    </rPh>
    <rPh sb="287" eb="289">
      <t>カンリョウ</t>
    </rPh>
    <rPh sb="289" eb="291">
      <t>ホウコク</t>
    </rPh>
    <rPh sb="292" eb="293">
      <t>ヘ</t>
    </rPh>
    <rPh sb="301" eb="303">
      <t>ニュウリョク</t>
    </rPh>
    <rPh sb="304" eb="305">
      <t>オコナ</t>
    </rPh>
    <phoneticPr fontId="2"/>
  </si>
  <si>
    <t>・左記帳票は処理番号29で出力
・割当の段階で事業所と契約関係にない場合、仮契約になるまで送付を行わない。（市外事業所の場合）
・送付票リスト同封する</t>
    <phoneticPr fontId="2"/>
  </si>
  <si>
    <t>ダブルチェック、集計、バーコード貼付氏名確認、データ印押印確認を行い、資料作成室へ資料の引き渡しを行う。
また紛失届で申請を行ったものについて紛失届の帳票コード変更処理を行う。
(送付書類)
・認定申請書の原本
・認定調査連絡票
・医療保険証(コピー)または医療保険被保険者資格証明書(コピー)
・紛失届出書(あれば)</t>
    <rPh sb="8" eb="10">
      <t>シュウケイ</t>
    </rPh>
    <rPh sb="16" eb="18">
      <t>チョウフ</t>
    </rPh>
    <rPh sb="18" eb="20">
      <t>シメイ</t>
    </rPh>
    <rPh sb="20" eb="22">
      <t>カクニン</t>
    </rPh>
    <rPh sb="26" eb="27">
      <t>イン</t>
    </rPh>
    <rPh sb="27" eb="29">
      <t>オウイン</t>
    </rPh>
    <rPh sb="29" eb="31">
      <t>カクニン</t>
    </rPh>
    <rPh sb="32" eb="33">
      <t>オコナ</t>
    </rPh>
    <rPh sb="35" eb="37">
      <t>シリョウ</t>
    </rPh>
    <rPh sb="37" eb="40">
      <t>サクセイシツ</t>
    </rPh>
    <rPh sb="41" eb="43">
      <t>シリョウ</t>
    </rPh>
    <rPh sb="44" eb="45">
      <t>ヒ</t>
    </rPh>
    <rPh sb="46" eb="47">
      <t>ワタ</t>
    </rPh>
    <rPh sb="49" eb="50">
      <t>オコナ</t>
    </rPh>
    <rPh sb="75" eb="77">
      <t>チョウヒョウ</t>
    </rPh>
    <rPh sb="90" eb="92">
      <t>ソウフ</t>
    </rPh>
    <rPh sb="92" eb="94">
      <t>ショルイ</t>
    </rPh>
    <rPh sb="97" eb="99">
      <t>ニンテイ</t>
    </rPh>
    <rPh sb="99" eb="102">
      <t>シンセイショ</t>
    </rPh>
    <rPh sb="103" eb="105">
      <t>ゲンポン</t>
    </rPh>
    <rPh sb="107" eb="109">
      <t>ニンテイ</t>
    </rPh>
    <rPh sb="109" eb="111">
      <t>チョウサ</t>
    </rPh>
    <rPh sb="111" eb="114">
      <t>レンラクヒョウ</t>
    </rPh>
    <rPh sb="116" eb="118">
      <t>イリョウ</t>
    </rPh>
    <rPh sb="118" eb="121">
      <t>ホケンショウ</t>
    </rPh>
    <rPh sb="129" eb="131">
      <t>イリョウ</t>
    </rPh>
    <rPh sb="131" eb="133">
      <t>ホケン</t>
    </rPh>
    <rPh sb="133" eb="137">
      <t>ヒホケンシャ</t>
    </rPh>
    <rPh sb="137" eb="139">
      <t>シカク</t>
    </rPh>
    <rPh sb="139" eb="142">
      <t>ショウメイショ</t>
    </rPh>
    <rPh sb="149" eb="151">
      <t>フンシツ</t>
    </rPh>
    <rPh sb="151" eb="154">
      <t>トドケデショ</t>
    </rPh>
    <phoneticPr fontId="2"/>
  </si>
  <si>
    <t>適正化班にて抽出した調査票の内容について一次点検を行う。あわせて、個人情報等マスキング対象となる記載がある場合はマスキングを行う。
(確認内容)
・調査員の自署があるか。
・調査票と特記事項の被保険者番号及び氏名がすべて一致しているか。
・ページが揃っているか。　等</t>
    <rPh sb="0" eb="3">
      <t>テキセイカ</t>
    </rPh>
    <rPh sb="3" eb="4">
      <t>ハン</t>
    </rPh>
    <rPh sb="6" eb="8">
      <t>チュウシュツ</t>
    </rPh>
    <rPh sb="10" eb="13">
      <t>チョウサヒョウ</t>
    </rPh>
    <rPh sb="14" eb="16">
      <t>ナイヨウ</t>
    </rPh>
    <rPh sb="20" eb="22">
      <t>イチジ</t>
    </rPh>
    <rPh sb="22" eb="24">
      <t>テンケン</t>
    </rPh>
    <rPh sb="25" eb="26">
      <t>オコナ</t>
    </rPh>
    <rPh sb="67" eb="69">
      <t>カクニン</t>
    </rPh>
    <rPh sb="69" eb="71">
      <t>ナイヨウ</t>
    </rPh>
    <rPh sb="74" eb="77">
      <t>チョウサイン</t>
    </rPh>
    <rPh sb="78" eb="80">
      <t>ジショ</t>
    </rPh>
    <rPh sb="87" eb="90">
      <t>チョウサヒョウ</t>
    </rPh>
    <rPh sb="91" eb="93">
      <t>トッキ</t>
    </rPh>
    <rPh sb="93" eb="95">
      <t>ジコウ</t>
    </rPh>
    <rPh sb="96" eb="100">
      <t>ヒホケンシャ</t>
    </rPh>
    <rPh sb="100" eb="102">
      <t>バンゴウ</t>
    </rPh>
    <rPh sb="102" eb="103">
      <t>オヨ</t>
    </rPh>
    <rPh sb="104" eb="106">
      <t>シメイ</t>
    </rPh>
    <rPh sb="110" eb="112">
      <t>イッチ</t>
    </rPh>
    <rPh sb="124" eb="125">
      <t>ソロ</t>
    </rPh>
    <rPh sb="132" eb="133">
      <t>トウ</t>
    </rPh>
    <phoneticPr fontId="2"/>
  </si>
  <si>
    <t>事務班では「チェック項目の漏れ」「記入すべき内容が記載されているか」「個人情報等マスキング対象となる記載がないか」を以下の調査票について最優先で点検を行い、点検後適正化班に回付を行う。また、市内居宅・振興協会分の調査票については表紙にチェックリストをつけ適正化班に回付を行う。
(最優先点検対象)
市内施設/市外/市外施設/新規調査員</t>
    <rPh sb="0" eb="3">
      <t>ジムハン</t>
    </rPh>
    <rPh sb="10" eb="12">
      <t>コウモク</t>
    </rPh>
    <rPh sb="13" eb="14">
      <t>モ</t>
    </rPh>
    <rPh sb="17" eb="19">
      <t>キニュウ</t>
    </rPh>
    <rPh sb="22" eb="24">
      <t>ナイヨウ</t>
    </rPh>
    <rPh sb="25" eb="27">
      <t>キサイ</t>
    </rPh>
    <rPh sb="58" eb="60">
      <t>イカ</t>
    </rPh>
    <rPh sb="61" eb="64">
      <t>チョウサヒョウ</t>
    </rPh>
    <rPh sb="68" eb="71">
      <t>サイユウセン</t>
    </rPh>
    <rPh sb="72" eb="74">
      <t>テンケン</t>
    </rPh>
    <rPh sb="75" eb="76">
      <t>オコナ</t>
    </rPh>
    <rPh sb="78" eb="80">
      <t>テンケン</t>
    </rPh>
    <rPh sb="80" eb="81">
      <t>ゴ</t>
    </rPh>
    <rPh sb="81" eb="85">
      <t>テキセイカハン</t>
    </rPh>
    <rPh sb="86" eb="88">
      <t>カイフ</t>
    </rPh>
    <rPh sb="89" eb="90">
      <t>オコナ</t>
    </rPh>
    <rPh sb="95" eb="97">
      <t>シナイ</t>
    </rPh>
    <rPh sb="97" eb="99">
      <t>キョタク</t>
    </rPh>
    <rPh sb="100" eb="102">
      <t>シンコウ</t>
    </rPh>
    <rPh sb="102" eb="104">
      <t>キョウカイ</t>
    </rPh>
    <rPh sb="104" eb="105">
      <t>ブン</t>
    </rPh>
    <rPh sb="106" eb="109">
      <t>チョウサヒョウ</t>
    </rPh>
    <rPh sb="114" eb="116">
      <t>ヒョウシ</t>
    </rPh>
    <rPh sb="127" eb="130">
      <t>テキセイカ</t>
    </rPh>
    <rPh sb="130" eb="131">
      <t>ハン</t>
    </rPh>
    <rPh sb="132" eb="134">
      <t>カイフ</t>
    </rPh>
    <rPh sb="135" eb="136">
      <t>オコナ</t>
    </rPh>
    <rPh sb="140" eb="143">
      <t>サイユウセン</t>
    </rPh>
    <rPh sb="143" eb="145">
      <t>テンケン</t>
    </rPh>
    <rPh sb="145" eb="147">
      <t>タイショウ</t>
    </rPh>
    <rPh sb="149" eb="151">
      <t>シナイ</t>
    </rPh>
    <rPh sb="151" eb="153">
      <t>シセツ</t>
    </rPh>
    <rPh sb="154" eb="156">
      <t>シガイ</t>
    </rPh>
    <rPh sb="157" eb="159">
      <t>シガイ</t>
    </rPh>
    <rPh sb="159" eb="161">
      <t>シセツ</t>
    </rPh>
    <rPh sb="162" eb="164">
      <t>シンキ</t>
    </rPh>
    <rPh sb="164" eb="167">
      <t>チョウサイン</t>
    </rPh>
    <phoneticPr fontId="2"/>
  </si>
  <si>
    <t>生保分結果通知及び情報提供発送</t>
    <rPh sb="0" eb="2">
      <t>セイホ</t>
    </rPh>
    <rPh sb="2" eb="3">
      <t>ブン</t>
    </rPh>
    <rPh sb="3" eb="7">
      <t>ケッカツウチ</t>
    </rPh>
    <rPh sb="7" eb="8">
      <t>オヨ</t>
    </rPh>
    <rPh sb="9" eb="13">
      <t>ジョウホウテイキョウ</t>
    </rPh>
    <rPh sb="13" eb="15">
      <t>ハッソウ</t>
    </rPh>
    <phoneticPr fontId="2"/>
  </si>
  <si>
    <t>生活分結果通知及び情報提供発送準備</t>
    <rPh sb="0" eb="2">
      <t>セイカツ</t>
    </rPh>
    <rPh sb="2" eb="3">
      <t>ブン</t>
    </rPh>
    <rPh sb="3" eb="7">
      <t>ケッカツウチ</t>
    </rPh>
    <rPh sb="7" eb="8">
      <t>オヨ</t>
    </rPh>
    <rPh sb="9" eb="13">
      <t>ジョウホウテイキョウ</t>
    </rPh>
    <rPh sb="13" eb="15">
      <t>ハッソウ</t>
    </rPh>
    <rPh sb="15" eb="17">
      <t>ジュンビ</t>
    </rPh>
    <phoneticPr fontId="2"/>
  </si>
  <si>
    <t>通常案件・簡素化分について認定管理システムから結果通知書及び主治医情報提供資料を出力する。</t>
    <rPh sb="0" eb="2">
      <t>ツウジョウ</t>
    </rPh>
    <rPh sb="2" eb="4">
      <t>アンケン</t>
    </rPh>
    <rPh sb="5" eb="9">
      <t>カンソカブン</t>
    </rPh>
    <rPh sb="13" eb="15">
      <t>ニンテイ</t>
    </rPh>
    <rPh sb="15" eb="17">
      <t>カンリ</t>
    </rPh>
    <rPh sb="23" eb="25">
      <t>ケッカ</t>
    </rPh>
    <rPh sb="25" eb="28">
      <t>ツウチショ</t>
    </rPh>
    <rPh sb="28" eb="29">
      <t>オヨ</t>
    </rPh>
    <rPh sb="30" eb="33">
      <t>シュジイ</t>
    </rPh>
    <rPh sb="33" eb="37">
      <t>ジョウホウテイキョウ</t>
    </rPh>
    <rPh sb="37" eb="39">
      <t>シリョウ</t>
    </rPh>
    <rPh sb="40" eb="42">
      <t>シュツリョク</t>
    </rPh>
    <phoneticPr fontId="2"/>
  </si>
  <si>
    <t>生活保護受給者分の認定結果通知及び情報提供資料を区役所CWへ送付する。</t>
    <rPh sb="0" eb="4">
      <t>セイカツ</t>
    </rPh>
    <rPh sb="4" eb="8">
      <t>ジュキュウシャブン</t>
    </rPh>
    <rPh sb="9" eb="11">
      <t>ニンテイ</t>
    </rPh>
    <rPh sb="11" eb="13">
      <t>ケッカ</t>
    </rPh>
    <rPh sb="13" eb="15">
      <t>ツウチ</t>
    </rPh>
    <rPh sb="15" eb="16">
      <t>オヨ</t>
    </rPh>
    <rPh sb="17" eb="19">
      <t>ジョウホウ</t>
    </rPh>
    <rPh sb="19" eb="21">
      <t>テイキョウ</t>
    </rPh>
    <rPh sb="21" eb="23">
      <t>シリョウ</t>
    </rPh>
    <rPh sb="24" eb="27">
      <t>クヤクショ</t>
    </rPh>
    <rPh sb="30" eb="32">
      <t>ソウフ</t>
    </rPh>
    <phoneticPr fontId="2"/>
  </si>
  <si>
    <t>週次（毎週火曜）で当日受理分の調査票の受理登録が終了しているかを確認し、督促データ作成し、件数確認を行う。</t>
    <rPh sb="0" eb="2">
      <t>シュウジ</t>
    </rPh>
    <rPh sb="3" eb="5">
      <t>マイシュウ</t>
    </rPh>
    <rPh sb="5" eb="7">
      <t>カヨウ</t>
    </rPh>
    <rPh sb="9" eb="11">
      <t>トウジツ</t>
    </rPh>
    <rPh sb="11" eb="14">
      <t>ジュリブン</t>
    </rPh>
    <rPh sb="15" eb="18">
      <t>チョウサヒョウ</t>
    </rPh>
    <rPh sb="19" eb="21">
      <t>ジュリ</t>
    </rPh>
    <rPh sb="21" eb="23">
      <t>トウロク</t>
    </rPh>
    <rPh sb="24" eb="26">
      <t>シュウリョウ</t>
    </rPh>
    <rPh sb="32" eb="34">
      <t>カクニン</t>
    </rPh>
    <rPh sb="36" eb="38">
      <t>トクソク</t>
    </rPh>
    <rPh sb="41" eb="43">
      <t>サクセイ</t>
    </rPh>
    <rPh sb="45" eb="47">
      <t>ケンスウ</t>
    </rPh>
    <rPh sb="47" eb="49">
      <t>カクニン</t>
    </rPh>
    <rPh sb="50" eb="51">
      <t>オコナ</t>
    </rPh>
    <phoneticPr fontId="2"/>
  </si>
  <si>
    <t>事務班にて主治医意見書に必要な情報が記載されているかの内容点検を行い、不備があるものについては「主治医意見書用不備メモ」の添付を行う。あわせて、個人情報等マスキング対象となる記載がある場合はマスキングを行う。
(確認内容)
・記入日
・被保険者番号、氏名、性別、生年月日、住所
・医師名　等</t>
    <rPh sb="0" eb="3">
      <t>ジムハン</t>
    </rPh>
    <rPh sb="5" eb="8">
      <t>シュジイ</t>
    </rPh>
    <rPh sb="8" eb="11">
      <t>イケンショ</t>
    </rPh>
    <rPh sb="12" eb="14">
      <t>ヒツヨウ</t>
    </rPh>
    <rPh sb="15" eb="17">
      <t>ジョウホウ</t>
    </rPh>
    <rPh sb="18" eb="20">
      <t>キサイ</t>
    </rPh>
    <rPh sb="27" eb="29">
      <t>ナイヨウ</t>
    </rPh>
    <rPh sb="29" eb="31">
      <t>テンケン</t>
    </rPh>
    <rPh sb="32" eb="33">
      <t>オコナ</t>
    </rPh>
    <rPh sb="35" eb="37">
      <t>フビ</t>
    </rPh>
    <rPh sb="48" eb="51">
      <t>シュジイ</t>
    </rPh>
    <rPh sb="51" eb="54">
      <t>イケンショ</t>
    </rPh>
    <rPh sb="54" eb="55">
      <t>ヨウ</t>
    </rPh>
    <rPh sb="55" eb="57">
      <t>フビ</t>
    </rPh>
    <rPh sb="61" eb="63">
      <t>テンプ</t>
    </rPh>
    <rPh sb="64" eb="65">
      <t>オコナ</t>
    </rPh>
    <rPh sb="72" eb="74">
      <t>コジン</t>
    </rPh>
    <rPh sb="74" eb="76">
      <t>ジョウホウ</t>
    </rPh>
    <rPh sb="76" eb="77">
      <t>トウ</t>
    </rPh>
    <rPh sb="82" eb="84">
      <t>タイショウ</t>
    </rPh>
    <rPh sb="87" eb="89">
      <t>キサイ</t>
    </rPh>
    <rPh sb="92" eb="94">
      <t>バアイ</t>
    </rPh>
    <rPh sb="101" eb="102">
      <t>オコナ</t>
    </rPh>
    <rPh sb="106" eb="108">
      <t>カクニン</t>
    </rPh>
    <rPh sb="108" eb="110">
      <t>ナイヨウ</t>
    </rPh>
    <rPh sb="113" eb="116">
      <t>キニュウビ</t>
    </rPh>
    <rPh sb="118" eb="122">
      <t>ヒホケンシャ</t>
    </rPh>
    <rPh sb="122" eb="124">
      <t>バンゴウ</t>
    </rPh>
    <rPh sb="125" eb="127">
      <t>シメイ</t>
    </rPh>
    <rPh sb="128" eb="130">
      <t>セイベツ</t>
    </rPh>
    <rPh sb="131" eb="135">
      <t>セイネンガッピ</t>
    </rPh>
    <rPh sb="136" eb="138">
      <t>ジュウショ</t>
    </rPh>
    <rPh sb="140" eb="143">
      <t>イシメイ</t>
    </rPh>
    <rPh sb="144" eb="145">
      <t>トウ</t>
    </rPh>
    <phoneticPr fontId="2"/>
  </si>
  <si>
    <t>主治医意見書について、主治医(医療機関)に電話確認した修正内容について神戸市確認事項記入欄へ補記を行う。また主治医から回答のあったFAX回答を専用用紙に貼付する。
上記作業が完了した後、データ印押印を行いチェックリストを添付し入力班へ回付する。
当日中に回答が得られない等により不備が解消しない場合は、システムに期限延長入力を行う。</t>
    <phoneticPr fontId="2"/>
  </si>
  <si>
    <t>内容確認の結果、不備解消のために要返却となった場合は、提出された意見書についてコピーし、返却する旨の電話連絡を行った上で、返送する。コピーは不備内容解消の確認書類として保管する。返却を行った際は、再提出までに時間を要するため、システムに期限延長入力を行う。</t>
    <rPh sb="0" eb="2">
      <t>ナイヨウ</t>
    </rPh>
    <rPh sb="2" eb="4">
      <t>カクニン</t>
    </rPh>
    <rPh sb="5" eb="7">
      <t>ケッカ</t>
    </rPh>
    <rPh sb="8" eb="10">
      <t>フビ</t>
    </rPh>
    <rPh sb="10" eb="12">
      <t>カイショウ</t>
    </rPh>
    <rPh sb="16" eb="19">
      <t>ヨウヘンキャク</t>
    </rPh>
    <rPh sb="23" eb="25">
      <t>バアイ</t>
    </rPh>
    <rPh sb="27" eb="29">
      <t>テイシュツ</t>
    </rPh>
    <rPh sb="32" eb="35">
      <t>イケンショ</t>
    </rPh>
    <rPh sb="44" eb="46">
      <t>ヘンキャク</t>
    </rPh>
    <rPh sb="48" eb="49">
      <t>ムネ</t>
    </rPh>
    <rPh sb="50" eb="52">
      <t>デンワ</t>
    </rPh>
    <rPh sb="52" eb="54">
      <t>レンラク</t>
    </rPh>
    <rPh sb="55" eb="56">
      <t>オコナ</t>
    </rPh>
    <rPh sb="58" eb="59">
      <t>ウエ</t>
    </rPh>
    <rPh sb="61" eb="63">
      <t>ヘンソウ</t>
    </rPh>
    <rPh sb="70" eb="72">
      <t>フビ</t>
    </rPh>
    <rPh sb="72" eb="74">
      <t>ナイヨウ</t>
    </rPh>
    <rPh sb="74" eb="76">
      <t>カイショウ</t>
    </rPh>
    <rPh sb="77" eb="81">
      <t>カクニンショルイ</t>
    </rPh>
    <rPh sb="84" eb="86">
      <t>ホカン</t>
    </rPh>
    <phoneticPr fontId="2"/>
  </si>
  <si>
    <t>作成した案内文に他市保険者分の旨の届出を添付し送付を行う。
(送付書類)
・案内文
・他市町村の介護保険被保険者証
・旨の届出書</t>
    <rPh sb="0" eb="2">
      <t>サクセイ</t>
    </rPh>
    <rPh sb="4" eb="7">
      <t>アンナイブン</t>
    </rPh>
    <rPh sb="8" eb="10">
      <t>タシ</t>
    </rPh>
    <rPh sb="10" eb="13">
      <t>ホケンシャ</t>
    </rPh>
    <rPh sb="13" eb="14">
      <t>ブン</t>
    </rPh>
    <rPh sb="15" eb="16">
      <t>ムネ</t>
    </rPh>
    <rPh sb="17" eb="19">
      <t>トドケデ</t>
    </rPh>
    <rPh sb="20" eb="22">
      <t>テンプ</t>
    </rPh>
    <rPh sb="23" eb="25">
      <t>ソウフ</t>
    </rPh>
    <rPh sb="26" eb="27">
      <t>オコナ</t>
    </rPh>
    <rPh sb="31" eb="33">
      <t>ソウフ</t>
    </rPh>
    <rPh sb="33" eb="35">
      <t>ショルイ</t>
    </rPh>
    <rPh sb="38" eb="41">
      <t>アンナイブン</t>
    </rPh>
    <rPh sb="43" eb="45">
      <t>タシ</t>
    </rPh>
    <rPh sb="45" eb="47">
      <t>チョウソン</t>
    </rPh>
    <rPh sb="48" eb="50">
      <t>カイゴ</t>
    </rPh>
    <rPh sb="50" eb="52">
      <t>ホケン</t>
    </rPh>
    <rPh sb="52" eb="56">
      <t>ヒホケンシャ</t>
    </rPh>
    <rPh sb="56" eb="57">
      <t>ショウ</t>
    </rPh>
    <rPh sb="59" eb="60">
      <t>ムネ</t>
    </rPh>
    <rPh sb="61" eb="64">
      <t>トドケデショ</t>
    </rPh>
    <phoneticPr fontId="2"/>
  </si>
  <si>
    <t>被保険者証を被保険者本人へ送付する。
(送付書類)
・被保険者証</t>
    <rPh sb="0" eb="4">
      <t>ヒホケンシャ</t>
    </rPh>
    <rPh sb="4" eb="5">
      <t>ショウ</t>
    </rPh>
    <rPh sb="6" eb="10">
      <t>ヒホケンシャ</t>
    </rPh>
    <rPh sb="10" eb="12">
      <t>ホンニン</t>
    </rPh>
    <rPh sb="13" eb="15">
      <t>ソウフ</t>
    </rPh>
    <rPh sb="15" eb="19">
      <t>ヒホケンシャ</t>
    </rPh>
    <rPh sb="24" eb="26">
      <t>ソウフ</t>
    </rPh>
    <rPh sb="26" eb="28">
      <t>ショルイヒホケンシャショウ</t>
    </rPh>
    <phoneticPr fontId="2"/>
  </si>
  <si>
    <t>督促の回答内容について認定管理システムに登録を行う。</t>
    <rPh sb="0" eb="2">
      <t>トクソク</t>
    </rPh>
    <rPh sb="3" eb="5">
      <t>カイトウ</t>
    </rPh>
    <rPh sb="5" eb="7">
      <t>ナイヨウ</t>
    </rPh>
    <rPh sb="11" eb="13">
      <t>ニンテイ</t>
    </rPh>
    <rPh sb="13" eb="15">
      <t>カンリ</t>
    </rPh>
    <rPh sb="20" eb="22">
      <t>トウロク</t>
    </rPh>
    <rPh sb="23" eb="24">
      <t>オコナ</t>
    </rPh>
    <phoneticPr fontId="2"/>
  </si>
  <si>
    <t>２ヶ月以上のものについては、未提出一覧表の送信（通常の督促）とあわせて「調査票未提出リスト」を出力し、架電にて進捗状況について確認を行う。</t>
    <phoneticPr fontId="2"/>
  </si>
  <si>
    <t>送付及び架電</t>
    <rPh sb="0" eb="2">
      <t>ソウフ</t>
    </rPh>
    <rPh sb="2" eb="3">
      <t>オヨ</t>
    </rPh>
    <rPh sb="4" eb="6">
      <t>カデン</t>
    </rPh>
    <phoneticPr fontId="2"/>
  </si>
  <si>
    <t>開封し端末にて確認作業必要3分/件</t>
    <rPh sb="0" eb="2">
      <t>カイフウ</t>
    </rPh>
    <rPh sb="3" eb="5">
      <t>タンマツ</t>
    </rPh>
    <rPh sb="7" eb="9">
      <t>カクニン</t>
    </rPh>
    <rPh sb="9" eb="11">
      <t>サギョウ</t>
    </rPh>
    <rPh sb="11" eb="13">
      <t>ヒツヨウ</t>
    </rPh>
    <rPh sb="14" eb="15">
      <t>フン</t>
    </rPh>
    <rPh sb="16" eb="17">
      <t>ケン</t>
    </rPh>
    <phoneticPr fontId="2"/>
  </si>
  <si>
    <t>申請者によって提供可能書類が異なる</t>
    <phoneticPr fontId="2"/>
  </si>
  <si>
    <t>①H番号附番
新規申請時は認定事務センターにてH番号の附番を行う。
またその他附番されていないものがセンターに回付された場合は、センターで対応。附番は手書き作業、連番を行う。
②介護保険被保番の結び付け
H番登録の際、保護から住基個人番号が提供されるため、当該番号も登録する。</t>
    <rPh sb="2" eb="4">
      <t>バンゴウ</t>
    </rPh>
    <rPh sb="4" eb="6">
      <t>フバン</t>
    </rPh>
    <rPh sb="7" eb="9">
      <t>シンキ</t>
    </rPh>
    <rPh sb="9" eb="11">
      <t>シンセイ</t>
    </rPh>
    <rPh sb="11" eb="12">
      <t>ジ</t>
    </rPh>
    <rPh sb="13" eb="15">
      <t>ニンテイ</t>
    </rPh>
    <rPh sb="15" eb="17">
      <t>ジム</t>
    </rPh>
    <rPh sb="24" eb="26">
      <t>バンゴウ</t>
    </rPh>
    <rPh sb="27" eb="29">
      <t>フバン</t>
    </rPh>
    <rPh sb="30" eb="31">
      <t>オコナ</t>
    </rPh>
    <rPh sb="38" eb="39">
      <t>ホカ</t>
    </rPh>
    <rPh sb="39" eb="41">
      <t>フバン</t>
    </rPh>
    <rPh sb="55" eb="57">
      <t>カイフ</t>
    </rPh>
    <rPh sb="60" eb="62">
      <t>バアイ</t>
    </rPh>
    <rPh sb="72" eb="74">
      <t>フバン</t>
    </rPh>
    <rPh sb="78" eb="80">
      <t>サギョウ</t>
    </rPh>
    <rPh sb="84" eb="85">
      <t>オコナ</t>
    </rPh>
    <rPh sb="89" eb="93">
      <t>カイゴホケン</t>
    </rPh>
    <rPh sb="103" eb="104">
      <t>バン</t>
    </rPh>
    <rPh sb="104" eb="106">
      <t>トウロク</t>
    </rPh>
    <rPh sb="107" eb="108">
      <t>サイ</t>
    </rPh>
    <rPh sb="109" eb="111">
      <t>ホゴ</t>
    </rPh>
    <rPh sb="113" eb="119">
      <t>ジュウキコジンバンゴウ</t>
    </rPh>
    <rPh sb="120" eb="122">
      <t>テイキョウ</t>
    </rPh>
    <rPh sb="128" eb="130">
      <t>トウガイ</t>
    </rPh>
    <rPh sb="130" eb="132">
      <t>バンゴウ</t>
    </rPh>
    <rPh sb="133" eb="135">
      <t>トウロク</t>
    </rPh>
    <phoneticPr fontId="2"/>
  </si>
  <si>
    <t>FAX送信</t>
    <rPh sb="3" eb="5">
      <t>ソウシン</t>
    </rPh>
    <phoneticPr fontId="2"/>
  </si>
  <si>
    <t>２ヶ月以上のものについては、未提出一覧表の送信（通常の督促）とあわせて「意見書未提出リスト」を出力し架電にて進捗状況について確認を行う。</t>
    <phoneticPr fontId="2"/>
  </si>
  <si>
    <r>
      <t xml:space="preserve">差戻対象の調査票について調査事業所へ返却送付する。
(送付書類)
</t>
    </r>
    <r>
      <rPr>
        <sz val="11"/>
        <color theme="1"/>
        <rFont val="ＭＳ 明朝"/>
        <family val="1"/>
        <charset val="128"/>
      </rPr>
      <t>・送付票</t>
    </r>
    <r>
      <rPr>
        <sz val="11"/>
        <rFont val="ＭＳ 明朝"/>
        <family val="1"/>
        <charset val="128"/>
      </rPr>
      <t xml:space="preserve">
・調査票
・特記事項</t>
    </r>
    <rPh sb="0" eb="2">
      <t>サシモドシ</t>
    </rPh>
    <rPh sb="2" eb="4">
      <t>タイショウ</t>
    </rPh>
    <rPh sb="5" eb="8">
      <t>チョウサヒョウ</t>
    </rPh>
    <rPh sb="12" eb="14">
      <t>チョウサ</t>
    </rPh>
    <rPh sb="14" eb="17">
      <t>ジギョウショ</t>
    </rPh>
    <rPh sb="18" eb="20">
      <t>ヘンキャク</t>
    </rPh>
    <rPh sb="20" eb="22">
      <t>ソウフ</t>
    </rPh>
    <rPh sb="27" eb="29">
      <t>ソウフ</t>
    </rPh>
    <rPh sb="29" eb="31">
      <t>ショルイ</t>
    </rPh>
    <rPh sb="34" eb="36">
      <t>ソウフ</t>
    </rPh>
    <rPh sb="36" eb="37">
      <t>ヒョウ</t>
    </rPh>
    <rPh sb="39" eb="42">
      <t>チョウサヒョウ</t>
    </rPh>
    <rPh sb="44" eb="46">
      <t>トッキ</t>
    </rPh>
    <rPh sb="46" eb="48">
      <t>ジコウ</t>
    </rPh>
    <phoneticPr fontId="2"/>
  </si>
  <si>
    <r>
      <t>申請</t>
    </r>
    <r>
      <rPr>
        <strike/>
        <sz val="11"/>
        <color theme="1"/>
        <rFont val="ＭＳ 明朝"/>
        <family val="1"/>
        <charset val="128"/>
      </rPr>
      <t>書</t>
    </r>
    <r>
      <rPr>
        <sz val="11"/>
        <color theme="1"/>
        <rFont val="ＭＳ 明朝"/>
        <family val="1"/>
        <charset val="128"/>
      </rPr>
      <t>より提出された届出内容及び申請者が対象者かどうかの確認を行う。内容点検後、データ印を押印し、表紙チェックリストを付け所定の箱に格納する。</t>
    </r>
    <rPh sb="0" eb="2">
      <t>シンセイ</t>
    </rPh>
    <rPh sb="2" eb="3">
      <t>ショ</t>
    </rPh>
    <rPh sb="5" eb="7">
      <t>テイシュツ</t>
    </rPh>
    <rPh sb="10" eb="12">
      <t>トドケデ</t>
    </rPh>
    <rPh sb="12" eb="14">
      <t>ナイヨウ</t>
    </rPh>
    <rPh sb="14" eb="15">
      <t>オヨ</t>
    </rPh>
    <rPh sb="16" eb="19">
      <t>シンセイシャ</t>
    </rPh>
    <rPh sb="20" eb="23">
      <t>タイショウシャ</t>
    </rPh>
    <rPh sb="28" eb="30">
      <t>カクニン</t>
    </rPh>
    <rPh sb="31" eb="32">
      <t>オコナ</t>
    </rPh>
    <rPh sb="34" eb="36">
      <t>ナイヨウ</t>
    </rPh>
    <rPh sb="36" eb="38">
      <t>テンケン</t>
    </rPh>
    <rPh sb="38" eb="39">
      <t>ゴ</t>
    </rPh>
    <rPh sb="43" eb="44">
      <t>イン</t>
    </rPh>
    <rPh sb="45" eb="47">
      <t>オウイン</t>
    </rPh>
    <rPh sb="49" eb="51">
      <t>ヒョウシ</t>
    </rPh>
    <rPh sb="59" eb="60">
      <t>ツ</t>
    </rPh>
    <rPh sb="61" eb="63">
      <t>ショテイ</t>
    </rPh>
    <rPh sb="64" eb="65">
      <t>ハコ</t>
    </rPh>
    <rPh sb="66" eb="68">
      <t>カクノウ</t>
    </rPh>
    <phoneticPr fontId="2"/>
  </si>
  <si>
    <t>・督促用データは送付用システムに連携され自動送信される
・FAX番号が不明な医療機関は問合せの上、マスタ登録を行い出力されているFAX用紙は手動で送付する。</t>
    <phoneticPr fontId="2"/>
  </si>
  <si>
    <t>作成した督促データをもとにFAXにて未提出一覧を送信し督促を行う。(通常の督促)</t>
    <rPh sb="30" eb="31">
      <t>オコナ</t>
    </rPh>
    <rPh sb="34" eb="36">
      <t>ツウジョウ</t>
    </rPh>
    <rPh sb="37" eb="39">
      <t>トクソク</t>
    </rPh>
    <phoneticPr fontId="2"/>
  </si>
  <si>
    <t>作成した督促データをもとにFAXにて未提出一覧を送信し督促を行う。(通常の督促)</t>
    <phoneticPr fontId="2"/>
  </si>
  <si>
    <t xml:space="preserve">提出があるまで繰り返し督促データが作成され週次でFAX督促される。
督促用データは送付用システムに連携され自動送信される
</t>
    <phoneticPr fontId="2"/>
  </si>
  <si>
    <t>10
(11)</t>
    <phoneticPr fontId="2"/>
  </si>
  <si>
    <t>4
(5)</t>
    <phoneticPr fontId="2"/>
  </si>
  <si>
    <t xml:space="preserve">処理番号37で仕分けされた調査票について適正化班で二次点検を行う。
また、2次点検において不備なしで完了したものについて、データ印の押印を行う。
</t>
    <rPh sb="0" eb="2">
      <t>ショリ</t>
    </rPh>
    <rPh sb="2" eb="4">
      <t>バンゴウ</t>
    </rPh>
    <rPh sb="7" eb="9">
      <t>シワ</t>
    </rPh>
    <rPh sb="13" eb="16">
      <t>チョウサヒョウ</t>
    </rPh>
    <rPh sb="20" eb="23">
      <t>テキセイカ</t>
    </rPh>
    <rPh sb="23" eb="24">
      <t>ハン</t>
    </rPh>
    <rPh sb="25" eb="27">
      <t>2ジ</t>
    </rPh>
    <rPh sb="27" eb="29">
      <t>テンケン</t>
    </rPh>
    <rPh sb="30" eb="31">
      <t>オコナ</t>
    </rPh>
    <phoneticPr fontId="2"/>
  </si>
  <si>
    <t>左記帳票は処理番号29で出力済
送付用封筒準備90分/月
封入封緘１件１分
20病院封入封緘20分/日</t>
    <rPh sb="14" eb="15">
      <t>スミ</t>
    </rPh>
    <rPh sb="16" eb="18">
      <t>ソウフ</t>
    </rPh>
    <rPh sb="18" eb="19">
      <t>ヨウ</t>
    </rPh>
    <rPh sb="19" eb="21">
      <t>フウトウ</t>
    </rPh>
    <rPh sb="21" eb="23">
      <t>ジュンビ</t>
    </rPh>
    <rPh sb="25" eb="26">
      <t>フン</t>
    </rPh>
    <rPh sb="27" eb="28">
      <t>ツキ</t>
    </rPh>
    <rPh sb="29" eb="31">
      <t>フウニュウ</t>
    </rPh>
    <rPh sb="31" eb="33">
      <t>フウカン</t>
    </rPh>
    <rPh sb="34" eb="35">
      <t>ケン</t>
    </rPh>
    <rPh sb="36" eb="37">
      <t>フン</t>
    </rPh>
    <rPh sb="40" eb="42">
      <t>ビョウイン</t>
    </rPh>
    <rPh sb="42" eb="44">
      <t>フウニュウ</t>
    </rPh>
    <rPh sb="44" eb="46">
      <t>フウカン</t>
    </rPh>
    <rPh sb="48" eb="49">
      <t>フン</t>
    </rPh>
    <rPh sb="50" eb="51">
      <t>ニチ</t>
    </rPh>
    <phoneticPr fontId="2"/>
  </si>
  <si>
    <t>・送付文は無し
・被保険者証は介護保険システムから出力
・結果通知は受託者から被保険者（１・２号）に変更となったものの判定が困難なため無理
・認定結果連絡票（受託者の場合）はNO18と同じ</t>
    <rPh sb="1" eb="3">
      <t>ソウフ</t>
    </rPh>
    <rPh sb="3" eb="4">
      <t>ブン</t>
    </rPh>
    <rPh sb="5" eb="6">
      <t>ナ</t>
    </rPh>
    <rPh sb="9" eb="13">
      <t>ヒホケンシャ</t>
    </rPh>
    <rPh sb="13" eb="14">
      <t>ショウ</t>
    </rPh>
    <rPh sb="15" eb="17">
      <t>カイゴ</t>
    </rPh>
    <rPh sb="17" eb="19">
      <t>ホケン</t>
    </rPh>
    <rPh sb="25" eb="27">
      <t>シュツリョク</t>
    </rPh>
    <rPh sb="29" eb="31">
      <t>ケッカ</t>
    </rPh>
    <rPh sb="31" eb="33">
      <t>ツウチ</t>
    </rPh>
    <rPh sb="34" eb="37">
      <t>ジュタクシャ</t>
    </rPh>
    <rPh sb="39" eb="43">
      <t>ヒホケンシャ</t>
    </rPh>
    <rPh sb="47" eb="48">
      <t>ゴウ</t>
    </rPh>
    <rPh sb="50" eb="52">
      <t>ヘンコウ</t>
    </rPh>
    <rPh sb="59" eb="61">
      <t>ハンテイ</t>
    </rPh>
    <rPh sb="62" eb="64">
      <t>コンナン</t>
    </rPh>
    <rPh sb="67" eb="69">
      <t>ムリ</t>
    </rPh>
    <rPh sb="92" eb="93">
      <t>オナ</t>
    </rPh>
    <phoneticPr fontId="2"/>
  </si>
  <si>
    <t>更新はがきと更新勧奨は別日。各、月１回実施のため、月2回作業とする。
勧奨はデータ読込みに時間を要す</t>
    <rPh sb="0" eb="2">
      <t>コウシン</t>
    </rPh>
    <rPh sb="6" eb="8">
      <t>コウシン</t>
    </rPh>
    <rPh sb="8" eb="10">
      <t>カンショウ</t>
    </rPh>
    <rPh sb="11" eb="12">
      <t>ベツ</t>
    </rPh>
    <rPh sb="12" eb="13">
      <t>ビ</t>
    </rPh>
    <rPh sb="14" eb="15">
      <t>カク</t>
    </rPh>
    <rPh sb="16" eb="17">
      <t>ツキ</t>
    </rPh>
    <rPh sb="18" eb="19">
      <t>カイ</t>
    </rPh>
    <rPh sb="19" eb="21">
      <t>ジッシ</t>
    </rPh>
    <rPh sb="25" eb="26">
      <t>ツキ</t>
    </rPh>
    <rPh sb="27" eb="28">
      <t>カイ</t>
    </rPh>
    <rPh sb="28" eb="30">
      <t>サギョウ</t>
    </rPh>
    <rPh sb="35" eb="37">
      <t>カンショウ</t>
    </rPh>
    <rPh sb="41" eb="43">
      <t>ヨミコ</t>
    </rPh>
    <rPh sb="45" eb="47">
      <t>ジカン</t>
    </rPh>
    <rPh sb="48" eb="49">
      <t>ヨウ</t>
    </rPh>
    <phoneticPr fontId="2"/>
  </si>
  <si>
    <t>NO10と同じ</t>
    <rPh sb="5" eb="6">
      <t>オナ</t>
    </rPh>
    <phoneticPr fontId="2"/>
  </si>
  <si>
    <t>NO２に包含</t>
    <rPh sb="4" eb="6">
      <t>ホウガン</t>
    </rPh>
    <phoneticPr fontId="2"/>
  </si>
  <si>
    <t>NO15と同じ</t>
    <rPh sb="5" eb="6">
      <t>オナ</t>
    </rPh>
    <phoneticPr fontId="2"/>
  </si>
  <si>
    <t>NO54に含む</t>
    <rPh sb="5" eb="6">
      <t>フク</t>
    </rPh>
    <phoneticPr fontId="2"/>
  </si>
  <si>
    <t>N055に含む</t>
    <rPh sb="5" eb="6">
      <t>フク</t>
    </rPh>
    <phoneticPr fontId="2"/>
  </si>
  <si>
    <t>請求者情報の記載漏れ、訂正印もれは医療機関へ返却する旨架電し返却を行う。
また、請求ランク訂正分で上記不備がなければNo155へ</t>
    <phoneticPr fontId="2"/>
  </si>
  <si>
    <t>バーコード読み取り（フロー処理番号BOX2）はシステム上のステータス管理するために実施</t>
    <rPh sb="13" eb="15">
      <t>ショリ</t>
    </rPh>
    <rPh sb="15" eb="17">
      <t>バンゴウ</t>
    </rPh>
    <phoneticPr fontId="2"/>
  </si>
  <si>
    <t>No120と一括</t>
    <rPh sb="6" eb="8">
      <t>イッカツ</t>
    </rPh>
    <phoneticPr fontId="2"/>
  </si>
  <si>
    <t>保管については特に工数に反映は無し。
保管した資料の廃棄については（No218）参照</t>
    <rPh sb="0" eb="2">
      <t>ホカン</t>
    </rPh>
    <rPh sb="7" eb="8">
      <t>トク</t>
    </rPh>
    <rPh sb="9" eb="11">
      <t>コウスウ</t>
    </rPh>
    <rPh sb="12" eb="14">
      <t>ハンエイ</t>
    </rPh>
    <rPh sb="15" eb="16">
      <t>ナ</t>
    </rPh>
    <rPh sb="19" eb="21">
      <t>ホカン</t>
    </rPh>
    <rPh sb="23" eb="25">
      <t>シリョウ</t>
    </rPh>
    <rPh sb="26" eb="28">
      <t>ハイキ</t>
    </rPh>
    <rPh sb="40" eb="42">
      <t>サンショウ</t>
    </rPh>
    <phoneticPr fontId="2"/>
  </si>
  <si>
    <t>N056に含む</t>
    <rPh sb="5" eb="6">
      <t>フク</t>
    </rPh>
    <phoneticPr fontId="2"/>
  </si>
  <si>
    <t>申請者によって提供可能書類が異なる</t>
    <rPh sb="0" eb="3">
      <t>シンセイシャ</t>
    </rPh>
    <rPh sb="7" eb="9">
      <t>テイキョウ</t>
    </rPh>
    <rPh sb="9" eb="11">
      <t>カノウ</t>
    </rPh>
    <rPh sb="11" eb="13">
      <t>ショルイ</t>
    </rPh>
    <rPh sb="14" eb="15">
      <t>コト</t>
    </rPh>
    <phoneticPr fontId="2"/>
  </si>
  <si>
    <t>問い合わせ</t>
    <rPh sb="0" eb="1">
      <t>ト</t>
    </rPh>
    <rPh sb="2" eb="3">
      <t>ア</t>
    </rPh>
    <phoneticPr fontId="2"/>
  </si>
  <si>
    <t>返却資料不足確認</t>
    <rPh sb="0" eb="2">
      <t>ヘンキャク</t>
    </rPh>
    <rPh sb="2" eb="4">
      <t>シリョウ</t>
    </rPh>
    <rPh sb="4" eb="6">
      <t>フソク</t>
    </rPh>
    <rPh sb="6" eb="8">
      <t>カクニン</t>
    </rPh>
    <phoneticPr fontId="2"/>
  </si>
  <si>
    <t>不足分依頼(電話)</t>
    <rPh sb="0" eb="2">
      <t>フソク</t>
    </rPh>
    <rPh sb="2" eb="3">
      <t>ブン</t>
    </rPh>
    <rPh sb="3" eb="5">
      <t>イライ</t>
    </rPh>
    <rPh sb="6" eb="8">
      <t>デンワ</t>
    </rPh>
    <phoneticPr fontId="2"/>
  </si>
  <si>
    <t>不足分受領(回収)</t>
    <rPh sb="0" eb="2">
      <t>フソク</t>
    </rPh>
    <rPh sb="2" eb="3">
      <t>ブン</t>
    </rPh>
    <rPh sb="3" eb="5">
      <t>ジュリョウ</t>
    </rPh>
    <rPh sb="6" eb="8">
      <t>カイシュウ</t>
    </rPh>
    <phoneticPr fontId="2"/>
  </si>
  <si>
    <t>不足していた資料を受領し、再度資料が揃っているか確認を行う。</t>
    <rPh sb="0" eb="2">
      <t>フソク</t>
    </rPh>
    <rPh sb="6" eb="8">
      <t>シリョウ</t>
    </rPh>
    <rPh sb="9" eb="11">
      <t>ジュリョウ</t>
    </rPh>
    <rPh sb="13" eb="15">
      <t>サイド</t>
    </rPh>
    <rPh sb="15" eb="17">
      <t>シリョウ</t>
    </rPh>
    <rPh sb="18" eb="19">
      <t>ソロ</t>
    </rPh>
    <rPh sb="24" eb="26">
      <t>カクニン</t>
    </rPh>
    <rPh sb="27" eb="28">
      <t>オコナ</t>
    </rPh>
    <phoneticPr fontId="2"/>
  </si>
  <si>
    <t>市外未契約・調査員所在確認</t>
    <phoneticPr fontId="2"/>
  </si>
  <si>
    <t>調査票の受理を行う。</t>
    <rPh sb="0" eb="3">
      <t>チョウサヒョウ</t>
    </rPh>
    <rPh sb="4" eb="6">
      <t>ジュリ</t>
    </rPh>
    <rPh sb="7" eb="8">
      <t>オコナ</t>
    </rPh>
    <phoneticPr fontId="2"/>
  </si>
  <si>
    <t>契約・調査員登録内容確認</t>
    <phoneticPr fontId="2"/>
  </si>
  <si>
    <t>システム登録した契約情報・調査員情報に誤りがないか確認を行う。</t>
    <rPh sb="4" eb="6">
      <t>トウロク</t>
    </rPh>
    <rPh sb="8" eb="10">
      <t>ケイヤク</t>
    </rPh>
    <rPh sb="10" eb="12">
      <t>ジョウホウ</t>
    </rPh>
    <rPh sb="13" eb="16">
      <t>チョウサイン</t>
    </rPh>
    <rPh sb="16" eb="18">
      <t>ジョウホウ</t>
    </rPh>
    <rPh sb="19" eb="20">
      <t>アヤマ</t>
    </rPh>
    <rPh sb="25" eb="27">
      <t>カクニン</t>
    </rPh>
    <rPh sb="28" eb="29">
      <t>オコナ</t>
    </rPh>
    <phoneticPr fontId="2"/>
  </si>
  <si>
    <t>要返却の資料について返却不足があった場合、審査委員に連絡し返却を依頼する。</t>
    <rPh sb="0" eb="1">
      <t>ヨウ</t>
    </rPh>
    <rPh sb="1" eb="3">
      <t>ヘンキャク</t>
    </rPh>
    <rPh sb="4" eb="6">
      <t>シリョウ</t>
    </rPh>
    <rPh sb="10" eb="12">
      <t>ヘンキャク</t>
    </rPh>
    <rPh sb="12" eb="14">
      <t>フソク</t>
    </rPh>
    <rPh sb="18" eb="20">
      <t>バアイ</t>
    </rPh>
    <rPh sb="21" eb="25">
      <t>シンサイイン</t>
    </rPh>
    <rPh sb="26" eb="28">
      <t>レンラク</t>
    </rPh>
    <rPh sb="29" eb="31">
      <t>ヘンキャク</t>
    </rPh>
    <rPh sb="32" eb="34">
      <t>イライ</t>
    </rPh>
    <phoneticPr fontId="2"/>
  </si>
  <si>
    <t>資料返却督促(電話)</t>
    <phoneticPr fontId="2"/>
  </si>
  <si>
    <t>LP紛失時再送</t>
    <rPh sb="2" eb="5">
      <t>フンシツジ</t>
    </rPh>
    <rPh sb="5" eb="7">
      <t>サイソウ</t>
    </rPh>
    <phoneticPr fontId="2"/>
  </si>
  <si>
    <t>年間5件程度</t>
    <rPh sb="0" eb="2">
      <t>ネンカン</t>
    </rPh>
    <rPh sb="3" eb="4">
      <t>ケン</t>
    </rPh>
    <rPh sb="4" eb="6">
      <t>テイド</t>
    </rPh>
    <phoneticPr fontId="2"/>
  </si>
  <si>
    <t>審査会資料自体が紛失した場合、本庁職員に情報共有を行うこと。</t>
    <rPh sb="0" eb="3">
      <t>シンサカイ</t>
    </rPh>
    <rPh sb="3" eb="5">
      <t>シリョウ</t>
    </rPh>
    <rPh sb="5" eb="7">
      <t>ジタイ</t>
    </rPh>
    <rPh sb="8" eb="10">
      <t>フンシツ</t>
    </rPh>
    <rPh sb="12" eb="14">
      <t>バアイ</t>
    </rPh>
    <rPh sb="15" eb="17">
      <t>ホンチョウ</t>
    </rPh>
    <rPh sb="17" eb="19">
      <t>ショクイン</t>
    </rPh>
    <rPh sb="20" eb="22">
      <t>ジョウホウ</t>
    </rPh>
    <rPh sb="22" eb="24">
      <t>キョウユウ</t>
    </rPh>
    <rPh sb="25" eb="26">
      <t>オコナ</t>
    </rPh>
    <phoneticPr fontId="2"/>
  </si>
  <si>
    <t>前開庁日「再判定」に確定した案件について一次判定結果「簡素化」「簡素化対象外」の確認を行う。</t>
    <rPh sb="20" eb="22">
      <t>イチジ</t>
    </rPh>
    <rPh sb="43" eb="44">
      <t>オコナ</t>
    </rPh>
    <phoneticPr fontId="2"/>
  </si>
  <si>
    <t>意見書に同意「なし」状態が、調書上同意「あり」などの不整合の場合がある。
193は本庁職員が現場で作業を行う</t>
    <rPh sb="0" eb="3">
      <t>イケンショ</t>
    </rPh>
    <rPh sb="4" eb="6">
      <t>ドウイ</t>
    </rPh>
    <rPh sb="10" eb="12">
      <t>ジョウタイ</t>
    </rPh>
    <rPh sb="14" eb="16">
      <t>チョウショ</t>
    </rPh>
    <rPh sb="16" eb="17">
      <t>ジョウ</t>
    </rPh>
    <rPh sb="17" eb="19">
      <t>ドウイ</t>
    </rPh>
    <rPh sb="26" eb="29">
      <t>フセイゴウ</t>
    </rPh>
    <rPh sb="30" eb="32">
      <t>バアイ</t>
    </rPh>
    <rPh sb="41" eb="43">
      <t>ホンチョウ</t>
    </rPh>
    <rPh sb="43" eb="45">
      <t>ショクイン</t>
    </rPh>
    <rPh sb="46" eb="48">
      <t>ゲンバ</t>
    </rPh>
    <rPh sb="49" eb="51">
      <t>サギョウ</t>
    </rPh>
    <rPh sb="52" eb="53">
      <t>オコナ</t>
    </rPh>
    <phoneticPr fontId="2"/>
  </si>
  <si>
    <t>修正内容例:不適切な表現
195は本庁職員が現場で作業を行う</t>
    <rPh sb="0" eb="2">
      <t>シュウセイ</t>
    </rPh>
    <rPh sb="2" eb="4">
      <t>ナイヨウ</t>
    </rPh>
    <rPh sb="4" eb="5">
      <t>レイ</t>
    </rPh>
    <rPh sb="6" eb="9">
      <t>フテキセツ</t>
    </rPh>
    <rPh sb="10" eb="12">
      <t>ヒョウゲン</t>
    </rPh>
    <phoneticPr fontId="2"/>
  </si>
  <si>
    <t>調書一式送付</t>
    <rPh sb="0" eb="2">
      <t>チョウショ</t>
    </rPh>
    <rPh sb="2" eb="4">
      <t>イッシキ</t>
    </rPh>
    <rPh sb="4" eb="6">
      <t>ソウフ</t>
    </rPh>
    <phoneticPr fontId="2"/>
  </si>
  <si>
    <t>資料作成室に対し、調書を一式送付する。</t>
    <rPh sb="0" eb="2">
      <t>シリョウ</t>
    </rPh>
    <rPh sb="2" eb="4">
      <t>サクセイ</t>
    </rPh>
    <rPh sb="4" eb="5">
      <t>シツ</t>
    </rPh>
    <rPh sb="6" eb="7">
      <t>タイ</t>
    </rPh>
    <rPh sb="9" eb="11">
      <t>チョウショ</t>
    </rPh>
    <rPh sb="12" eb="14">
      <t>イッシキ</t>
    </rPh>
    <rPh sb="14" eb="16">
      <t>ソウフ</t>
    </rPh>
    <phoneticPr fontId="2"/>
  </si>
  <si>
    <t>処理番号4で準備した契約書類に手書きで契約書番号等の記載を行う。</t>
    <rPh sb="0" eb="4">
      <t>ショリバンゴウ</t>
    </rPh>
    <rPh sb="6" eb="8">
      <t>ジュンビ</t>
    </rPh>
    <rPh sb="10" eb="14">
      <t>ケイヤクショルイ</t>
    </rPh>
    <rPh sb="15" eb="17">
      <t>テガ</t>
    </rPh>
    <rPh sb="19" eb="22">
      <t>ケイヤクショ</t>
    </rPh>
    <rPh sb="22" eb="24">
      <t>バンゴウ</t>
    </rPh>
    <rPh sb="24" eb="25">
      <t>トウ</t>
    </rPh>
    <rPh sb="26" eb="28">
      <t>キサイ</t>
    </rPh>
    <rPh sb="29" eb="30">
      <t>オコナ</t>
    </rPh>
    <phoneticPr fontId="2"/>
  </si>
  <si>
    <t>審査会資料の回収のために、オンライン参加している審査会委員に対し返送用レターパックの発送を行う。発送した日付・発送先・受領(回収)日は一覧を作成するなど管理を適切に行うこと。
(送付書類)
・レターパック</t>
    <phoneticPr fontId="2"/>
  </si>
  <si>
    <t>レターパックの残数管理を行い、不足分については適宜事業者側で調達すること。
オンライン参加している審査会委員の一覧は別途提供する。</t>
    <rPh sb="15" eb="17">
      <t>フソク</t>
    </rPh>
    <rPh sb="17" eb="18">
      <t>ブン</t>
    </rPh>
    <rPh sb="23" eb="25">
      <t>テキギ</t>
    </rPh>
    <rPh sb="25" eb="28">
      <t>ジギョウシャ</t>
    </rPh>
    <rPh sb="28" eb="29">
      <t>ガワ</t>
    </rPh>
    <rPh sb="30" eb="32">
      <t>チョウタツ</t>
    </rPh>
    <rPh sb="43" eb="45">
      <t>サンカ</t>
    </rPh>
    <rPh sb="49" eb="52">
      <t>シンサカイ</t>
    </rPh>
    <rPh sb="52" eb="54">
      <t>イイン</t>
    </rPh>
    <rPh sb="55" eb="57">
      <t>イチラン</t>
    </rPh>
    <rPh sb="58" eb="60">
      <t>ベット</t>
    </rPh>
    <rPh sb="60" eb="62">
      <t>テイキョウ</t>
    </rPh>
    <phoneticPr fontId="2"/>
  </si>
  <si>
    <t>督促の結果LPを紛失していた場合、適宜送付を行う。</t>
    <rPh sb="0" eb="2">
      <t>トクソク</t>
    </rPh>
    <rPh sb="3" eb="5">
      <t>ケッカ</t>
    </rPh>
    <rPh sb="8" eb="10">
      <t>フンシツ</t>
    </rPh>
    <rPh sb="14" eb="16">
      <t>バアイ</t>
    </rPh>
    <rPh sb="17" eb="19">
      <t>テキギ</t>
    </rPh>
    <rPh sb="19" eb="21">
      <t>ソウフ</t>
    </rPh>
    <rPh sb="22" eb="23">
      <t>オコナ</t>
    </rPh>
    <phoneticPr fontId="2"/>
  </si>
  <si>
    <t>2号、CM証の内容を確認し、調査員登録を行う。また、市外事業所分について、登録内容確認書を出力する。</t>
    <rPh sb="1" eb="2">
      <t>ゴウ</t>
    </rPh>
    <rPh sb="5" eb="6">
      <t>ショウ</t>
    </rPh>
    <rPh sb="7" eb="9">
      <t>ナイヨウ</t>
    </rPh>
    <rPh sb="10" eb="12">
      <t>カクニン</t>
    </rPh>
    <rPh sb="14" eb="17">
      <t>チョウサイン</t>
    </rPh>
    <rPh sb="17" eb="19">
      <t>トウロク</t>
    </rPh>
    <rPh sb="20" eb="21">
      <t>オコナ</t>
    </rPh>
    <rPh sb="26" eb="28">
      <t>シガイ</t>
    </rPh>
    <rPh sb="28" eb="31">
      <t>ジギョウショ</t>
    </rPh>
    <rPh sb="31" eb="32">
      <t>ブン</t>
    </rPh>
    <rPh sb="37" eb="39">
      <t>トウロク</t>
    </rPh>
    <rPh sb="39" eb="41">
      <t>ナイヨウ</t>
    </rPh>
    <rPh sb="41" eb="44">
      <t>カクニンショ</t>
    </rPh>
    <rPh sb="45" eb="47">
      <t>シュツリョク</t>
    </rPh>
    <phoneticPr fontId="2"/>
  </si>
  <si>
    <t>契約書類一式と登録内容確認書を本庁へ送付する。</t>
    <rPh sb="0" eb="4">
      <t>ケイヤクショルイ</t>
    </rPh>
    <rPh sb="4" eb="6">
      <t>イッシキ</t>
    </rPh>
    <rPh sb="7" eb="9">
      <t>トウロク</t>
    </rPh>
    <rPh sb="9" eb="11">
      <t>ナイヨウ</t>
    </rPh>
    <rPh sb="11" eb="13">
      <t>カクニン</t>
    </rPh>
    <rPh sb="13" eb="14">
      <t>ショ</t>
    </rPh>
    <rPh sb="15" eb="17">
      <t>ホンチョウ</t>
    </rPh>
    <rPh sb="18" eb="20">
      <t>ソウフ</t>
    </rPh>
    <phoneticPr fontId="2"/>
  </si>
  <si>
    <t>印刷</t>
    <rPh sb="0" eb="2">
      <t>インサツ</t>
    </rPh>
    <phoneticPr fontId="2"/>
  </si>
  <si>
    <t>8・9</t>
    <phoneticPr fontId="2"/>
  </si>
  <si>
    <t>テスト印刷
本番印刷</t>
    <rPh sb="3" eb="5">
      <t>インサツ</t>
    </rPh>
    <rPh sb="6" eb="8">
      <t>ホンバン</t>
    </rPh>
    <rPh sb="8" eb="10">
      <t>インサツ</t>
    </rPh>
    <phoneticPr fontId="2"/>
  </si>
  <si>
    <t>テスト印刷、本番印刷、引き抜き作業を本庁職員立ち合いの元、行う</t>
    <rPh sb="3" eb="5">
      <t>インサツ</t>
    </rPh>
    <rPh sb="6" eb="8">
      <t>ホンバン</t>
    </rPh>
    <rPh sb="8" eb="10">
      <t>インサツ</t>
    </rPh>
    <rPh sb="11" eb="12">
      <t>ヒ</t>
    </rPh>
    <rPh sb="13" eb="14">
      <t>ヌ</t>
    </rPh>
    <rPh sb="15" eb="17">
      <t>サギョウ</t>
    </rPh>
    <rPh sb="18" eb="20">
      <t>ホンチョウ</t>
    </rPh>
    <rPh sb="20" eb="22">
      <t>ショクイン</t>
    </rPh>
    <rPh sb="22" eb="23">
      <t>タ</t>
    </rPh>
    <rPh sb="24" eb="25">
      <t>ア</t>
    </rPh>
    <rPh sb="27" eb="28">
      <t>モト</t>
    </rPh>
    <rPh sb="29" eb="30">
      <t>オコナ</t>
    </rPh>
    <phoneticPr fontId="2"/>
  </si>
  <si>
    <t>契約書印刷</t>
    <rPh sb="0" eb="3">
      <t>ケイヤクショ</t>
    </rPh>
    <rPh sb="3" eb="5">
      <t>インサツ</t>
    </rPh>
    <phoneticPr fontId="2"/>
  </si>
  <si>
    <t>契約書類の製本</t>
    <rPh sb="0" eb="4">
      <t>ケイヤクショルイ</t>
    </rPh>
    <rPh sb="5" eb="7">
      <t>セイホン</t>
    </rPh>
    <phoneticPr fontId="2"/>
  </si>
  <si>
    <t>契約書の頭書きと約款、仕様書をまとめ、契約書としての製本を行う。</t>
    <phoneticPr fontId="2"/>
  </si>
  <si>
    <t>契約書は1契約2部ずつ</t>
    <phoneticPr fontId="2"/>
  </si>
  <si>
    <t>契約事務が滞りなくできるよう記入例などのデータを作成し、印刷する。
メールアドレス登録確認書、調査員適正人数登録のお願いのデータについては本庁より受け取り、印刷する。</t>
    <phoneticPr fontId="2"/>
  </si>
  <si>
    <t>10・13</t>
    <phoneticPr fontId="2"/>
  </si>
  <si>
    <t>市内特別単価金額確認</t>
    <rPh sb="0" eb="2">
      <t>シナイ</t>
    </rPh>
    <rPh sb="2" eb="4">
      <t>トクベツ</t>
    </rPh>
    <rPh sb="4" eb="6">
      <t>タンカ</t>
    </rPh>
    <rPh sb="6" eb="8">
      <t>キンガク</t>
    </rPh>
    <rPh sb="8" eb="10">
      <t>カクニン</t>
    </rPh>
    <phoneticPr fontId="2"/>
  </si>
  <si>
    <t>市外で特別単価で契約している事業所へ、来年度の契約単価の確認を行う。</t>
    <phoneticPr fontId="2"/>
  </si>
  <si>
    <t>契約種別で封入書類は異なる
（市内居宅・市内施設・市内法人・市内法人施設・市外個別・市外法人・市外法人事業所の7パターン）
封入する封筒、返信用封筒は事務受託法人で用意する。</t>
    <rPh sb="0" eb="4">
      <t>ケイヤクシュベツ</t>
    </rPh>
    <rPh sb="5" eb="9">
      <t>フウニュウショルイ</t>
    </rPh>
    <rPh sb="10" eb="11">
      <t>コト</t>
    </rPh>
    <phoneticPr fontId="2"/>
  </si>
  <si>
    <t>事業所への送付が可能か確認</t>
    <rPh sb="0" eb="3">
      <t>ジギョウショ</t>
    </rPh>
    <rPh sb="5" eb="7">
      <t>ソウフ</t>
    </rPh>
    <rPh sb="8" eb="10">
      <t>カノウ</t>
    </rPh>
    <rPh sb="11" eb="13">
      <t>カクニン</t>
    </rPh>
    <phoneticPr fontId="2"/>
  </si>
  <si>
    <t>本庁から押印された契約書を受け取り、事業所へ送付する。</t>
    <rPh sb="0" eb="2">
      <t>ホンチョウ</t>
    </rPh>
    <rPh sb="4" eb="6">
      <t>オウイン</t>
    </rPh>
    <rPh sb="9" eb="12">
      <t>ケイヤクショ</t>
    </rPh>
    <rPh sb="13" eb="14">
      <t>ウ</t>
    </rPh>
    <rPh sb="15" eb="16">
      <t>ト</t>
    </rPh>
    <rPh sb="18" eb="21">
      <t>ジギョウショ</t>
    </rPh>
    <rPh sb="22" eb="24">
      <t>ソウフ</t>
    </rPh>
    <phoneticPr fontId="2"/>
  </si>
  <si>
    <t>到着順に随時送付</t>
    <rPh sb="0" eb="2">
      <t>トウチャク</t>
    </rPh>
    <rPh sb="2" eb="3">
      <t>ジュン</t>
    </rPh>
    <rPh sb="4" eb="6">
      <t>ズイジ</t>
    </rPh>
    <rPh sb="6" eb="8">
      <t>ソウフ</t>
    </rPh>
    <phoneticPr fontId="2"/>
  </si>
  <si>
    <t>市外未契約・調査員所在確認</t>
    <rPh sb="0" eb="2">
      <t>シガイ</t>
    </rPh>
    <rPh sb="2" eb="5">
      <t>ミケイヤク</t>
    </rPh>
    <rPh sb="6" eb="8">
      <t>チョウサ</t>
    </rPh>
    <rPh sb="8" eb="9">
      <t>イン</t>
    </rPh>
    <rPh sb="9" eb="11">
      <t>ショザイ</t>
    </rPh>
    <rPh sb="11" eb="13">
      <t>カクニン</t>
    </rPh>
    <phoneticPr fontId="2"/>
  </si>
  <si>
    <t>契約一式送付</t>
    <rPh sb="0" eb="2">
      <t>ケイヤク</t>
    </rPh>
    <rPh sb="2" eb="4">
      <t>イッシキ</t>
    </rPh>
    <rPh sb="4" eb="6">
      <t>ソウフ</t>
    </rPh>
    <phoneticPr fontId="2"/>
  </si>
  <si>
    <t>本庁から押印された契約書を受け取り、事業所へ送付する。</t>
    <phoneticPr fontId="2"/>
  </si>
  <si>
    <t>到着順に順次次送付</t>
    <rPh sb="0" eb="2">
      <t>トウチャク</t>
    </rPh>
    <rPh sb="2" eb="3">
      <t>ジュン</t>
    </rPh>
    <rPh sb="4" eb="6">
      <t>ジュンジ</t>
    </rPh>
    <rPh sb="6" eb="7">
      <t>ツギ</t>
    </rPh>
    <rPh sb="7" eb="9">
      <t>ソウフ</t>
    </rPh>
    <phoneticPr fontId="2"/>
  </si>
  <si>
    <t>テスト印刷約2時間、本番印刷約3時間</t>
    <rPh sb="3" eb="5">
      <t>インサツ</t>
    </rPh>
    <rPh sb="5" eb="6">
      <t>ヤク</t>
    </rPh>
    <rPh sb="7" eb="9">
      <t>ジカン</t>
    </rPh>
    <rPh sb="10" eb="12">
      <t>ホンバン</t>
    </rPh>
    <rPh sb="12" eb="14">
      <t>インサツ</t>
    </rPh>
    <rPh sb="14" eb="15">
      <t>ヤク</t>
    </rPh>
    <rPh sb="16" eb="18">
      <t>ジカン</t>
    </rPh>
    <phoneticPr fontId="2"/>
  </si>
  <si>
    <t>1契約書につき、仕様書1ページ、約款約30ページ</t>
    <rPh sb="1" eb="4">
      <t>ケイヤクショ</t>
    </rPh>
    <rPh sb="8" eb="11">
      <t>シヨウショ</t>
    </rPh>
    <rPh sb="16" eb="18">
      <t>ヤッカン</t>
    </rPh>
    <rPh sb="18" eb="19">
      <t>ヤク</t>
    </rPh>
    <phoneticPr fontId="2"/>
  </si>
  <si>
    <t>年間業務割合
(現行)</t>
    <rPh sb="0" eb="2">
      <t>ネンカン</t>
    </rPh>
    <rPh sb="2" eb="4">
      <t>ギョウム</t>
    </rPh>
    <rPh sb="4" eb="6">
      <t>ワリアイ</t>
    </rPh>
    <rPh sb="8" eb="10">
      <t>ゲンコウ</t>
    </rPh>
    <phoneticPr fontId="2"/>
  </si>
  <si>
    <t xml:space="preserve">N/A
(新規委託事務)
</t>
    <rPh sb="5" eb="7">
      <t>シンキ</t>
    </rPh>
    <rPh sb="7" eb="9">
      <t>イタク</t>
    </rPh>
    <rPh sb="9" eb="11">
      <t>ジム</t>
    </rPh>
    <phoneticPr fontId="2"/>
  </si>
  <si>
    <t>7.4一次判定/二次判定</t>
    <rPh sb="3" eb="5">
      <t>イチジ</t>
    </rPh>
    <rPh sb="5" eb="7">
      <t>ハンテイ</t>
    </rPh>
    <rPh sb="8" eb="12">
      <t>ニジハンテイ</t>
    </rPh>
    <phoneticPr fontId="2"/>
  </si>
  <si>
    <t xml:space="preserve">
7.5要介護/要支援認定</t>
    <phoneticPr fontId="2"/>
  </si>
  <si>
    <t>一年あたりの業務時間(ｈ）</t>
    <rPh sb="0" eb="2">
      <t>イチネン</t>
    </rPh>
    <rPh sb="6" eb="8">
      <t>ギョウム</t>
    </rPh>
    <rPh sb="8" eb="10">
      <t>ジカン</t>
    </rPh>
    <phoneticPr fontId="2"/>
  </si>
  <si>
    <t>N0.170に含む</t>
    <rPh sb="7" eb="8">
      <t>フク</t>
    </rPh>
    <phoneticPr fontId="2"/>
  </si>
  <si>
    <t>No126に含む</t>
    <rPh sb="6" eb="7">
      <t>フク</t>
    </rPh>
    <phoneticPr fontId="2"/>
  </si>
  <si>
    <t>市外・市内事業者別に以下の書類を送付する。また、事業所情報のマスタ登録が完了した後、調査依頼書等の送付を行う。
（市外事業者）
・送付文
・口座振替通知書
・契約書_x000B_・認定調査従事者届出書
・記入例届出様式
・提出前チェックシート
・認定調査マニュアル
・返信用封筒、
（市内事業所:３年契約更新にかからない、２年事業所対応の必要分）
上記に加え
・業務責任者届出書
・メーリングリスト届出依頼
・Excel版使用届出書
・要介護認定申請書セット補充依頼書
・調査員業務及び調査員登録について
・調査票等</t>
    <rPh sb="0" eb="2">
      <t>シガイ</t>
    </rPh>
    <rPh sb="3" eb="5">
      <t>シナイ</t>
    </rPh>
    <rPh sb="5" eb="8">
      <t>ジギョウシャ</t>
    </rPh>
    <rPh sb="8" eb="9">
      <t>ベツ</t>
    </rPh>
    <rPh sb="10" eb="12">
      <t>イカ</t>
    </rPh>
    <rPh sb="13" eb="15">
      <t>ショルイ</t>
    </rPh>
    <rPh sb="16" eb="18">
      <t>ソウフ</t>
    </rPh>
    <rPh sb="24" eb="27">
      <t>ジギョウショ</t>
    </rPh>
    <rPh sb="27" eb="29">
      <t>ジョウホウ</t>
    </rPh>
    <rPh sb="33" eb="35">
      <t>トウロク</t>
    </rPh>
    <rPh sb="36" eb="38">
      <t>カンリョウ</t>
    </rPh>
    <rPh sb="40" eb="41">
      <t>アト</t>
    </rPh>
    <phoneticPr fontId="2"/>
  </si>
  <si>
    <t>事業所へ送付する
・送付文
・委任状（必要な法人のみ）
・契約書
・事業所一覧（法人契約のみ）
・認定調査従事者届出書
・提出前チェックシート
・記入例届出様式
・メールアドレス確認書(市内居宅施設のみ)
・調査員適正人数登録のお願い（一部市内施設のみ）
・業務責任者届出書(市内・居宅・施設のみ)
・返信用封筒</t>
    <rPh sb="0" eb="3">
      <t>ジギョウショ</t>
    </rPh>
    <rPh sb="4" eb="6">
      <t>ソウフ</t>
    </rPh>
    <phoneticPr fontId="2"/>
  </si>
  <si>
    <t>仕様書は本庁からデータを受け取り、印刷を行う。
委託契約約款については更新状況を本市に確認し最新版印刷を行う。</t>
    <rPh sb="0" eb="3">
      <t>シヨウショ</t>
    </rPh>
    <rPh sb="4" eb="6">
      <t>ホンチョウ</t>
    </rPh>
    <rPh sb="12" eb="13">
      <t>ウ</t>
    </rPh>
    <rPh sb="14" eb="15">
      <t>ト</t>
    </rPh>
    <rPh sb="17" eb="19">
      <t>インサツ</t>
    </rPh>
    <rPh sb="20" eb="21">
      <t>オコナ</t>
    </rPh>
    <rPh sb="24" eb="26">
      <t>イタク</t>
    </rPh>
    <rPh sb="26" eb="28">
      <t>ケイヤク</t>
    </rPh>
    <rPh sb="28" eb="30">
      <t>ヤッカン</t>
    </rPh>
    <rPh sb="35" eb="37">
      <t>コウシン</t>
    </rPh>
    <rPh sb="37" eb="39">
      <t>ジョウキョウ</t>
    </rPh>
    <rPh sb="40" eb="42">
      <t>ホンシ</t>
    </rPh>
    <rPh sb="43" eb="45">
      <t>カクニン</t>
    </rPh>
    <rPh sb="46" eb="49">
      <t>サイシンバン</t>
    </rPh>
    <rPh sb="49" eb="51">
      <t>インサツ</t>
    </rPh>
    <rPh sb="52" eb="53">
      <t>オコナ</t>
    </rPh>
    <phoneticPr fontId="2"/>
  </si>
  <si>
    <t>委託契約約款は随時更新がないか、本市に確認を行い、PDFデータを受領を行う。</t>
    <rPh sb="0" eb="2">
      <t>イタク</t>
    </rPh>
    <rPh sb="2" eb="4">
      <t>ケイヤク</t>
    </rPh>
    <rPh sb="4" eb="6">
      <t>ヤッカン</t>
    </rPh>
    <rPh sb="7" eb="9">
      <t>ズイジ</t>
    </rPh>
    <rPh sb="9" eb="11">
      <t>コウシン</t>
    </rPh>
    <rPh sb="16" eb="18">
      <t>ホンシ</t>
    </rPh>
    <rPh sb="19" eb="21">
      <t>カクニン</t>
    </rPh>
    <rPh sb="22" eb="23">
      <t>オコナ</t>
    </rPh>
    <rPh sb="32" eb="34">
      <t>ジュリョウ</t>
    </rPh>
    <rPh sb="35" eb="36">
      <t>オコナ</t>
    </rPh>
    <phoneticPr fontId="2"/>
  </si>
  <si>
    <t>件</t>
    <rPh sb="0" eb="1">
      <t>ケン</t>
    </rPh>
    <phoneticPr fontId="2"/>
  </si>
  <si>
    <t>日次</t>
    <rPh sb="0" eb="2">
      <t>ニチジ</t>
    </rPh>
    <phoneticPr fontId="2"/>
  </si>
  <si>
    <t>週次</t>
    <rPh sb="0" eb="2">
      <t>シュウジ</t>
    </rPh>
    <phoneticPr fontId="2"/>
  </si>
  <si>
    <t>年間35件程度</t>
    <rPh sb="0" eb="2">
      <t>ネンカン</t>
    </rPh>
    <rPh sb="4" eb="5">
      <t>ケン</t>
    </rPh>
    <rPh sb="5" eb="7">
      <t>テイド</t>
    </rPh>
    <phoneticPr fontId="2"/>
  </si>
  <si>
    <t>年次</t>
    <rPh sb="0" eb="2">
      <t>ネンジ</t>
    </rPh>
    <phoneticPr fontId="2"/>
  </si>
  <si>
    <t>審査会開催後、１週間を超過し審査会資料の返送がない場合は電話等で督促を行う。全委員の審査会資料を対象とする。</t>
    <rPh sb="0" eb="3">
      <t>シンサカイ</t>
    </rPh>
    <rPh sb="3" eb="6">
      <t>カイサイゴ</t>
    </rPh>
    <rPh sb="8" eb="10">
      <t>シュウカン</t>
    </rPh>
    <rPh sb="11" eb="13">
      <t>チョウカ</t>
    </rPh>
    <rPh sb="14" eb="17">
      <t>シンサカイ</t>
    </rPh>
    <rPh sb="17" eb="19">
      <t>シリョウ</t>
    </rPh>
    <rPh sb="20" eb="22">
      <t>ヘンソウ</t>
    </rPh>
    <rPh sb="38" eb="41">
      <t>ゼンイイン</t>
    </rPh>
    <rPh sb="42" eb="45">
      <t>シンサカイ</t>
    </rPh>
    <rPh sb="45" eb="47">
      <t>シリョウ</t>
    </rPh>
    <rPh sb="48" eb="50">
      <t>タイショウ</t>
    </rPh>
    <phoneticPr fontId="2"/>
  </si>
  <si>
    <t>事務局・委員から審査会資料を受領する。</t>
    <rPh sb="0" eb="3">
      <t>ジムキョク</t>
    </rPh>
    <rPh sb="4" eb="6">
      <t>イイン</t>
    </rPh>
    <rPh sb="8" eb="11">
      <t>シンサカイ</t>
    </rPh>
    <rPh sb="11" eb="13">
      <t>シリョウ</t>
    </rPh>
    <rPh sb="14" eb="16">
      <t>ジュリョウ</t>
    </rPh>
    <phoneticPr fontId="2"/>
  </si>
  <si>
    <t>事務局・委員から受領した審査会資料について、冊子不足がないか確認を行う。
・審査会資料(委員用)一式</t>
    <rPh sb="0" eb="3">
      <t>ジムキョク</t>
    </rPh>
    <rPh sb="4" eb="6">
      <t>イイン</t>
    </rPh>
    <rPh sb="8" eb="10">
      <t>ジュリョウ</t>
    </rPh>
    <rPh sb="12" eb="15">
      <t>シンサカイ</t>
    </rPh>
    <rPh sb="15" eb="17">
      <t>シリョウ</t>
    </rPh>
    <rPh sb="22" eb="24">
      <t>サッシ</t>
    </rPh>
    <rPh sb="24" eb="26">
      <t>フソク</t>
    </rPh>
    <rPh sb="30" eb="32">
      <t>カクニン</t>
    </rPh>
    <rPh sb="33" eb="34">
      <t>オコナ</t>
    </rPh>
    <rPh sb="38" eb="41">
      <t>シンサカイ</t>
    </rPh>
    <rPh sb="41" eb="43">
      <t>シリョウ</t>
    </rPh>
    <rPh sb="44" eb="47">
      <t>イインヨウ</t>
    </rPh>
    <rPh sb="48" eb="50">
      <t>イッシキ</t>
    </rPh>
    <phoneticPr fontId="2"/>
  </si>
  <si>
    <t>別紙1　認定事務等の業務概要及び業務量</t>
    <rPh sb="0" eb="2">
      <t>ベッシ</t>
    </rPh>
    <rPh sb="4" eb="6">
      <t>ニンテイ</t>
    </rPh>
    <rPh sb="6" eb="8">
      <t>ジム</t>
    </rPh>
    <rPh sb="8" eb="9">
      <t>トウ</t>
    </rPh>
    <rPh sb="10" eb="12">
      <t>ギョウム</t>
    </rPh>
    <rPh sb="12" eb="14">
      <t>ガイヨウ</t>
    </rPh>
    <rPh sb="14" eb="15">
      <t>オヨ</t>
    </rPh>
    <rPh sb="16" eb="19">
      <t>ギョウムリョウ</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</si>
</sst>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76" formatCode="#,##0_ "/>
    <numFmt numFmtId="177" formatCode="#,##0.0;[Red]\-#,##0.0"/>
    <numFmt numFmtId="178" formatCode="0.0"/>
    <numFmt numFmtId="179" formatCode="0.0%"/>
  </numFmts>
  <fonts count="18" x14ac:knownFonts="1">
    <font>
      <sz val="11"/>
      <color theme="1"/>
      <name val="游ゴシック"/>
      <family val="2"/>
      <charset val="128"/>
      <scheme val="minor"/>
    </font>
    <font>
      <sz val="10"/>
      <name val="Arial"/>
      <family val="2"/>
    </font>
    <font>
      <sz val="6"/>
      <name val="游ゴシック"/>
      <family val="2"/>
      <charset val="128"/>
      <scheme val="minor"/>
    </font>
    <font>
      <sz val="11"/>
      <color theme="1"/>
      <name val="Yu Gothic UI"/>
      <family val="3"/>
      <charset val="128"/>
    </font>
    <font>
      <sz val="11"/>
      <color rgb="FFFF0000"/>
      <name val="Yu Gothic UI"/>
      <family val="3"/>
      <charset val="128"/>
    </font>
    <font>
      <sz val="11"/>
      <color theme="1"/>
      <name val="游ゴシック"/>
      <family val="2"/>
      <charset val="128"/>
      <scheme val="minor"/>
    </font>
    <font>
      <sz val="10"/>
      <name val="ＭＳ ゴシック"/>
      <family val="3"/>
      <charset val="128"/>
    </font>
    <font>
      <sz val="11"/>
      <color indexed="8"/>
      <name val="ＭＳ Ｐゴシック"/>
      <family val="3"/>
      <charset val="128"/>
    </font>
    <font>
      <sz val="11"/>
      <color theme="1"/>
      <name val="ＭＳ Ｐゴシック"/>
      <family val="3"/>
      <charset val="128"/>
    </font>
    <font>
      <sz val="10"/>
      <color theme="1"/>
      <name val="ＭＳ ゴシック"/>
      <family val="3"/>
      <charset val="128"/>
    </font>
    <font>
      <b/>
      <sz val="16"/>
      <color theme="1"/>
      <name val="ＭＳ 明朝"/>
      <family val="1"/>
      <charset val="128"/>
    </font>
    <font>
      <b/>
      <sz val="18"/>
      <color theme="1"/>
      <name val="ＭＳ 明朝"/>
      <family val="1"/>
      <charset val="128"/>
    </font>
    <font>
      <sz val="11"/>
      <color theme="1"/>
      <name val="ＭＳ 明朝"/>
      <family val="1"/>
      <charset val="128"/>
    </font>
    <font>
      <b/>
      <sz val="11"/>
      <color theme="0"/>
      <name val="ＭＳ 明朝"/>
      <family val="1"/>
      <charset val="128"/>
    </font>
    <font>
      <sz val="11"/>
      <color rgb="FF000000"/>
      <name val="ＭＳ 明朝"/>
      <family val="1"/>
      <charset val="128"/>
    </font>
    <font>
      <sz val="11"/>
      <name val="ＭＳ 明朝"/>
      <family val="1"/>
      <charset val="128"/>
    </font>
    <font>
      <sz val="11"/>
      <color rgb="FFFF0000"/>
      <name val="ＭＳ 明朝"/>
      <family val="1"/>
      <charset val="128"/>
    </font>
    <font>
      <strike/>
      <sz val="11"/>
      <color theme="1"/>
      <name val="ＭＳ 明朝"/>
      <family val="1"/>
      <charset val="128"/>
    </font>
  </fonts>
  <fills count="6">
    <fill>
      <patternFill patternType="none"/>
    </fill>
    <fill>
      <patternFill patternType="gray125"/>
    </fill>
    <fill>
      <patternFill patternType="solid">
        <fgColor theme="9"/>
        <bgColor indexed="64"/>
      </patternFill>
    </fill>
    <fill>
      <patternFill patternType="solid">
        <fgColor indexed="22"/>
        <bgColor indexed="0"/>
      </patternFill>
    </fill>
    <fill>
      <patternFill patternType="solid">
        <fgColor theme="8"/>
        <bgColor indexed="64"/>
      </patternFill>
    </fill>
    <fill>
      <patternFill patternType="solid">
        <fgColor theme="3"/>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s>
  <cellStyleXfs count="7">
    <xf numFmtId="0" fontId="0" fillId="0" borderId="0">
      <alignment vertical="center"/>
    </xf>
    <xf numFmtId="0" fontId="1" fillId="0" borderId="0"/>
    <xf numFmtId="38" fontId="5" fillId="0" borderId="0" applyFont="0" applyFill="0" applyBorder="0" applyAlignment="0" applyProtection="0">
      <alignment vertical="center"/>
    </xf>
    <xf numFmtId="0" fontId="6" fillId="0" borderId="0"/>
    <xf numFmtId="0" fontId="7" fillId="0" borderId="0"/>
    <xf numFmtId="0" fontId="7" fillId="0" borderId="0"/>
    <xf numFmtId="9" fontId="5" fillId="0" borderId="0" applyFont="0" applyFill="0" applyBorder="0" applyAlignment="0" applyProtection="0">
      <alignment vertical="center"/>
    </xf>
  </cellStyleXfs>
  <cellXfs count="135">
    <xf numFmtId="0" fontId="0" fillId="0" borderId="0" xfId="0">
      <alignment vertical="center"/>
    </xf>
    <xf numFmtId="0" fontId="3" fillId="0" borderId="0" xfId="0" applyFont="1">
      <alignment vertical="center"/>
    </xf>
    <xf numFmtId="0" fontId="3" fillId="0" borderId="0" xfId="0" applyFont="1" applyFill="1">
      <alignment vertical="center"/>
    </xf>
    <xf numFmtId="0" fontId="3" fillId="0" borderId="0" xfId="0" applyFont="1" applyFill="1" applyAlignment="1">
      <alignment vertical="center" wrapText="1"/>
    </xf>
    <xf numFmtId="0" fontId="0" fillId="0" borderId="1" xfId="0" applyBorder="1">
      <alignment vertical="center"/>
    </xf>
    <xf numFmtId="3" fontId="0" fillId="0" borderId="1" xfId="0" applyNumberFormat="1" applyBorder="1">
      <alignment vertical="center"/>
    </xf>
    <xf numFmtId="0" fontId="6" fillId="0" borderId="1" xfId="3" applyBorder="1"/>
    <xf numFmtId="176" fontId="0" fillId="0" borderId="1" xfId="0" applyNumberFormat="1" applyBorder="1">
      <alignment vertical="center"/>
    </xf>
    <xf numFmtId="20" fontId="0" fillId="0" borderId="0" xfId="0" applyNumberFormat="1">
      <alignment vertical="center"/>
    </xf>
    <xf numFmtId="0" fontId="6" fillId="0" borderId="0" xfId="3"/>
    <xf numFmtId="0" fontId="0" fillId="0" borderId="1" xfId="0" applyBorder="1" applyAlignment="1">
      <alignment horizontal="center" vertical="center"/>
    </xf>
    <xf numFmtId="0" fontId="6" fillId="0" borderId="1" xfId="3" applyBorder="1" applyAlignment="1">
      <alignment horizontal="center"/>
    </xf>
    <xf numFmtId="0" fontId="0" fillId="0" borderId="1" xfId="0" applyBorder="1" applyAlignment="1"/>
    <xf numFmtId="56" fontId="0" fillId="0" borderId="0" xfId="0" applyNumberFormat="1">
      <alignment vertical="center"/>
    </xf>
    <xf numFmtId="3" fontId="0" fillId="0" borderId="0" xfId="0" applyNumberFormat="1">
      <alignment vertical="center"/>
    </xf>
    <xf numFmtId="0" fontId="4" fillId="0" borderId="0" xfId="0" applyFont="1">
      <alignment vertical="center"/>
    </xf>
    <xf numFmtId="0" fontId="3" fillId="0" borderId="0" xfId="0" applyFont="1" applyFill="1" applyAlignment="1">
      <alignment horizontal="center" vertical="center" wrapText="1"/>
    </xf>
    <xf numFmtId="38" fontId="3" fillId="0" borderId="0" xfId="2" applyFont="1" applyFill="1" applyAlignment="1">
      <alignment horizontal="left" vertical="center" wrapText="1"/>
    </xf>
    <xf numFmtId="0" fontId="7" fillId="3" borderId="1" xfId="4" applyFill="1" applyBorder="1" applyAlignment="1">
      <alignment horizontal="center"/>
    </xf>
    <xf numFmtId="0" fontId="7" fillId="0" borderId="1" xfId="4" applyBorder="1" applyAlignment="1">
      <alignment wrapText="1"/>
    </xf>
    <xf numFmtId="0" fontId="7" fillId="0" borderId="1" xfId="4" applyBorder="1" applyAlignment="1">
      <alignment horizontal="right" wrapText="1"/>
    </xf>
    <xf numFmtId="0" fontId="7" fillId="0" borderId="0" xfId="4" applyAlignment="1">
      <alignment horizontal="right" wrapText="1"/>
    </xf>
    <xf numFmtId="0" fontId="7" fillId="0" borderId="1" xfId="5" applyBorder="1" applyAlignment="1">
      <alignment horizontal="center" wrapText="1"/>
    </xf>
    <xf numFmtId="0" fontId="7" fillId="0" borderId="1" xfId="5" applyBorder="1" applyAlignment="1">
      <alignment horizontal="right" wrapText="1"/>
    </xf>
    <xf numFmtId="0" fontId="8" fillId="0" borderId="1" xfId="5" applyFont="1" applyBorder="1" applyAlignment="1">
      <alignment horizontal="right" wrapText="1"/>
    </xf>
    <xf numFmtId="0" fontId="9" fillId="0" borderId="1" xfId="3" applyFont="1" applyBorder="1"/>
    <xf numFmtId="38" fontId="3" fillId="0" borderId="0" xfId="2" applyNumberFormat="1" applyFont="1" applyFill="1" applyAlignment="1">
      <alignment horizontal="center" vertical="center" wrapText="1"/>
    </xf>
    <xf numFmtId="176" fontId="0" fillId="0" borderId="1" xfId="0" applyNumberFormat="1" applyFill="1" applyBorder="1">
      <alignment vertical="center"/>
    </xf>
    <xf numFmtId="3" fontId="0" fillId="0" borderId="1" xfId="0" applyNumberFormat="1" applyFont="1" applyBorder="1">
      <alignment vertical="center"/>
    </xf>
    <xf numFmtId="176" fontId="0" fillId="0" borderId="1" xfId="0" applyNumberFormat="1" applyFont="1" applyBorder="1">
      <alignment vertical="center"/>
    </xf>
    <xf numFmtId="0" fontId="0" fillId="0" borderId="1" xfId="0" applyFont="1" applyBorder="1">
      <alignment vertical="center"/>
    </xf>
    <xf numFmtId="0" fontId="8" fillId="0" borderId="1" xfId="4" applyFont="1" applyBorder="1" applyAlignment="1">
      <alignment horizontal="right" wrapText="1"/>
    </xf>
    <xf numFmtId="0" fontId="8" fillId="0" borderId="1" xfId="4" applyFont="1" applyBorder="1"/>
    <xf numFmtId="0" fontId="0" fillId="0" borderId="1" xfId="0" applyFont="1" applyBorder="1" applyAlignment="1"/>
    <xf numFmtId="0" fontId="10" fillId="0" borderId="0" xfId="0" applyFont="1">
      <alignment vertical="center"/>
    </xf>
    <xf numFmtId="0" fontId="11" fillId="0" borderId="0" xfId="0" applyFont="1" applyAlignment="1">
      <alignment horizontal="centerContinuous" vertical="center" wrapText="1"/>
    </xf>
    <xf numFmtId="0" fontId="12" fillId="0" borderId="0" xfId="0" applyFont="1" applyAlignment="1">
      <alignment horizontal="centerContinuous" vertical="center"/>
    </xf>
    <xf numFmtId="0" fontId="12" fillId="0" borderId="0" xfId="0" applyFont="1">
      <alignment vertical="center"/>
    </xf>
    <xf numFmtId="0" fontId="12" fillId="0" borderId="0" xfId="0" applyFont="1" applyAlignment="1">
      <alignment vertical="center" wrapText="1"/>
    </xf>
    <xf numFmtId="0" fontId="12" fillId="0" borderId="0" xfId="0" applyFont="1" applyAlignment="1">
      <alignment horizontal="center" vertical="center" wrapText="1"/>
    </xf>
    <xf numFmtId="0" fontId="12" fillId="0" borderId="0" xfId="0" applyFont="1" applyFill="1" applyAlignment="1">
      <alignment horizontal="center" vertical="center" wrapText="1"/>
    </xf>
    <xf numFmtId="38" fontId="12" fillId="0" borderId="0" xfId="2" applyNumberFormat="1" applyFont="1" applyFill="1" applyAlignment="1">
      <alignment horizontal="center" vertical="center" wrapText="1"/>
    </xf>
    <xf numFmtId="38" fontId="12" fillId="0" borderId="0" xfId="2" applyFont="1" applyFill="1" applyAlignment="1">
      <alignment horizontal="left" vertical="center" wrapText="1"/>
    </xf>
    <xf numFmtId="0" fontId="13" fillId="4" borderId="1" xfId="0" applyFont="1" applyFill="1" applyBorder="1" applyAlignment="1">
      <alignment horizontal="centerContinuous" vertical="center"/>
    </xf>
    <xf numFmtId="0" fontId="13" fillId="4" borderId="1" xfId="0" applyFont="1" applyFill="1" applyBorder="1" applyAlignment="1">
      <alignment horizontal="centerContinuous" vertical="center" wrapText="1"/>
    </xf>
    <xf numFmtId="0" fontId="13" fillId="4" borderId="1" xfId="0" applyFont="1" applyFill="1" applyBorder="1" applyAlignment="1">
      <alignment horizontal="center" vertical="center" wrapText="1"/>
    </xf>
    <xf numFmtId="0" fontId="13" fillId="5" borderId="1" xfId="0" applyFont="1" applyFill="1" applyBorder="1" applyAlignment="1">
      <alignment horizontal="center" vertical="center"/>
    </xf>
    <xf numFmtId="0" fontId="12" fillId="0" borderId="1" xfId="0" applyFont="1" applyFill="1" applyBorder="1" applyAlignment="1">
      <alignment vertical="center" wrapText="1"/>
    </xf>
    <xf numFmtId="38" fontId="12" fillId="0" borderId="1" xfId="2" applyNumberFormat="1" applyFont="1" applyFill="1" applyBorder="1" applyAlignment="1">
      <alignment horizontal="center" vertical="center" wrapText="1"/>
    </xf>
    <xf numFmtId="20" fontId="12" fillId="0" borderId="1" xfId="2" applyNumberFormat="1" applyFont="1" applyFill="1" applyBorder="1" applyAlignment="1">
      <alignment horizontal="left" vertical="center" wrapText="1"/>
    </xf>
    <xf numFmtId="38" fontId="12" fillId="0" borderId="1" xfId="2" applyFont="1" applyFill="1" applyBorder="1">
      <alignment vertical="center"/>
    </xf>
    <xf numFmtId="0" fontId="12" fillId="0" borderId="1" xfId="0" applyFont="1" applyFill="1" applyBorder="1">
      <alignment vertical="center"/>
    </xf>
    <xf numFmtId="0" fontId="12" fillId="0" borderId="1" xfId="0" applyFont="1" applyFill="1" applyBorder="1" applyAlignment="1">
      <alignment horizontal="left" vertical="center" wrapText="1"/>
    </xf>
    <xf numFmtId="0" fontId="15" fillId="0" borderId="1" xfId="1" applyFont="1" applyFill="1" applyBorder="1" applyAlignment="1">
      <alignment vertical="center" wrapText="1"/>
    </xf>
    <xf numFmtId="0" fontId="12" fillId="0" borderId="1" xfId="1" applyFont="1" applyFill="1" applyBorder="1" applyAlignment="1">
      <alignment vertical="center" wrapText="1"/>
    </xf>
    <xf numFmtId="0" fontId="15" fillId="0" borderId="1" xfId="0" applyFont="1" applyFill="1" applyBorder="1" applyAlignment="1">
      <alignment vertical="center" wrapText="1"/>
    </xf>
    <xf numFmtId="0" fontId="16" fillId="0" borderId="1" xfId="1" applyFont="1" applyFill="1" applyBorder="1" applyAlignment="1">
      <alignment vertical="center" wrapText="1"/>
    </xf>
    <xf numFmtId="0" fontId="12" fillId="0" borderId="1" xfId="1" applyFont="1" applyFill="1" applyBorder="1" applyAlignment="1">
      <alignment horizontal="left" vertical="center" wrapText="1"/>
    </xf>
    <xf numFmtId="38" fontId="15" fillId="0" borderId="1" xfId="2" applyFont="1" applyFill="1" applyBorder="1" applyAlignment="1">
      <alignment horizontal="left" vertical="center" wrapText="1"/>
    </xf>
    <xf numFmtId="177" fontId="12" fillId="0" borderId="1" xfId="2" applyNumberFormat="1" applyFont="1" applyFill="1" applyBorder="1" applyAlignment="1">
      <alignment horizontal="center" vertical="center" wrapText="1"/>
    </xf>
    <xf numFmtId="38" fontId="12" fillId="0" borderId="1" xfId="1" applyNumberFormat="1" applyFont="1" applyFill="1" applyBorder="1" applyAlignment="1">
      <alignment horizontal="center" vertical="center" wrapText="1"/>
    </xf>
    <xf numFmtId="38" fontId="12" fillId="0" borderId="1" xfId="2" applyFont="1" applyFill="1" applyBorder="1" applyAlignment="1">
      <alignment vertical="center" wrapText="1"/>
    </xf>
    <xf numFmtId="0" fontId="12" fillId="0" borderId="1" xfId="0" applyFont="1" applyFill="1" applyBorder="1" applyAlignment="1">
      <alignment horizontal="center" vertical="center"/>
    </xf>
    <xf numFmtId="38" fontId="12" fillId="0" borderId="1" xfId="2" applyNumberFormat="1" applyFont="1" applyFill="1" applyBorder="1" applyAlignment="1">
      <alignment horizontal="center" vertical="center"/>
    </xf>
    <xf numFmtId="38" fontId="12" fillId="0" borderId="1" xfId="2" applyFont="1" applyFill="1" applyBorder="1" applyAlignment="1">
      <alignment horizontal="left" vertical="center"/>
    </xf>
    <xf numFmtId="0" fontId="16" fillId="0" borderId="1" xfId="0" applyFont="1" applyFill="1" applyBorder="1">
      <alignment vertical="center"/>
    </xf>
    <xf numFmtId="177" fontId="12" fillId="0" borderId="1" xfId="2" applyNumberFormat="1" applyFont="1" applyFill="1" applyBorder="1">
      <alignment vertical="center"/>
    </xf>
    <xf numFmtId="0" fontId="12" fillId="0" borderId="0" xfId="0" applyFont="1" applyFill="1">
      <alignment vertical="center"/>
    </xf>
    <xf numFmtId="0" fontId="12" fillId="0" borderId="0" xfId="0" applyFont="1" applyFill="1" applyAlignment="1">
      <alignment vertical="center" wrapText="1"/>
    </xf>
    <xf numFmtId="0" fontId="12" fillId="0" borderId="1" xfId="0" applyFont="1" applyFill="1" applyBorder="1" applyAlignment="1">
      <alignment vertical="center"/>
    </xf>
    <xf numFmtId="0" fontId="15" fillId="0" borderId="0" xfId="1" applyFont="1" applyFill="1" applyBorder="1" applyAlignment="1">
      <alignment horizontal="center" vertical="center" wrapText="1"/>
    </xf>
    <xf numFmtId="56" fontId="12" fillId="0" borderId="1" xfId="0" applyNumberFormat="1" applyFont="1" applyFill="1" applyBorder="1" applyAlignment="1">
      <alignment horizontal="center" vertical="center" wrapText="1"/>
    </xf>
    <xf numFmtId="38" fontId="12" fillId="0" borderId="1" xfId="2" applyFont="1" applyFill="1" applyBorder="1" applyAlignment="1">
      <alignment horizontal="center" vertical="center"/>
    </xf>
    <xf numFmtId="0" fontId="12"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38" fontId="12" fillId="0" borderId="1" xfId="2" applyFont="1" applyFill="1" applyBorder="1" applyAlignment="1">
      <alignment horizontal="left" vertical="center" wrapText="1"/>
    </xf>
    <xf numFmtId="0" fontId="15" fillId="0" borderId="1" xfId="1" applyFont="1" applyFill="1" applyBorder="1" applyAlignment="1">
      <alignment horizontal="left" vertical="center" wrapText="1"/>
    </xf>
    <xf numFmtId="0" fontId="12" fillId="0" borderId="1" xfId="1" applyFont="1" applyFill="1" applyBorder="1" applyAlignment="1">
      <alignment horizontal="center" vertical="center" wrapText="1"/>
    </xf>
    <xf numFmtId="178" fontId="12" fillId="0" borderId="1" xfId="0" applyNumberFormat="1" applyFont="1" applyFill="1" applyBorder="1" applyAlignment="1">
      <alignment horizontal="center" vertical="center" wrapText="1"/>
    </xf>
    <xf numFmtId="178" fontId="12" fillId="0" borderId="1" xfId="1" applyNumberFormat="1" applyFont="1" applyFill="1" applyBorder="1" applyAlignment="1">
      <alignment horizontal="center" vertical="center" wrapText="1"/>
    </xf>
    <xf numFmtId="38" fontId="12" fillId="0" borderId="1" xfId="0" applyNumberFormat="1" applyFont="1" applyFill="1" applyBorder="1" applyAlignment="1">
      <alignment horizontal="center" vertical="center"/>
    </xf>
    <xf numFmtId="9" fontId="3" fillId="0" borderId="2" xfId="6" applyFont="1" applyFill="1" applyBorder="1" applyAlignment="1">
      <alignment horizontal="center" vertical="center" wrapText="1"/>
    </xf>
    <xf numFmtId="9" fontId="3" fillId="0" borderId="3" xfId="6" applyFont="1" applyFill="1" applyBorder="1" applyAlignment="1">
      <alignment horizontal="center" vertical="center" wrapText="1"/>
    </xf>
    <xf numFmtId="9" fontId="3" fillId="0" borderId="4" xfId="6" applyFont="1" applyFill="1" applyBorder="1" applyAlignment="1">
      <alignment horizontal="center" vertical="center" wrapText="1"/>
    </xf>
    <xf numFmtId="179" fontId="12" fillId="0" borderId="2" xfId="6" applyNumberFormat="1" applyFont="1" applyFill="1" applyBorder="1" applyAlignment="1">
      <alignment horizontal="center" vertical="center" wrapText="1"/>
    </xf>
    <xf numFmtId="179" fontId="12" fillId="0" borderId="3" xfId="6" applyNumberFormat="1" applyFont="1" applyFill="1" applyBorder="1" applyAlignment="1">
      <alignment horizontal="center" vertical="center" wrapText="1"/>
    </xf>
    <xf numFmtId="179" fontId="12" fillId="0" borderId="4" xfId="6" applyNumberFormat="1" applyFont="1" applyFill="1" applyBorder="1" applyAlignment="1">
      <alignment horizontal="center" vertical="center" wrapText="1"/>
    </xf>
    <xf numFmtId="9" fontId="12" fillId="0" borderId="2" xfId="6" applyFont="1" applyFill="1" applyBorder="1" applyAlignment="1">
      <alignment horizontal="center" vertical="center" wrapText="1"/>
    </xf>
    <xf numFmtId="9" fontId="12" fillId="0" borderId="3" xfId="6" applyFont="1" applyFill="1" applyBorder="1" applyAlignment="1">
      <alignment horizontal="center" vertical="center" wrapText="1"/>
    </xf>
    <xf numFmtId="9" fontId="12" fillId="0" borderId="4" xfId="6" applyFont="1" applyFill="1" applyBorder="1" applyAlignment="1">
      <alignment horizontal="center" vertical="center" wrapText="1"/>
    </xf>
    <xf numFmtId="0" fontId="14" fillId="0" borderId="2" xfId="0" applyFont="1" applyFill="1" applyBorder="1" applyAlignment="1">
      <alignment horizontal="center" vertical="center" wrapText="1"/>
    </xf>
    <xf numFmtId="0" fontId="14" fillId="0" borderId="3" xfId="0" applyFont="1" applyFill="1" applyBorder="1" applyAlignment="1">
      <alignment horizontal="center" vertical="center" wrapText="1"/>
    </xf>
    <xf numFmtId="0" fontId="14" fillId="0" borderId="4" xfId="0" applyFont="1" applyFill="1" applyBorder="1" applyAlignment="1">
      <alignment horizontal="center" vertical="center" wrapText="1"/>
    </xf>
    <xf numFmtId="0" fontId="15" fillId="0" borderId="1" xfId="1" applyFont="1" applyFill="1" applyBorder="1" applyAlignment="1">
      <alignment horizontal="center" vertical="center"/>
    </xf>
    <xf numFmtId="0" fontId="12" fillId="0" borderId="1" xfId="0" applyFont="1" applyFill="1" applyBorder="1" applyAlignment="1">
      <alignment horizontal="center" vertical="center" wrapText="1"/>
    </xf>
    <xf numFmtId="0" fontId="15" fillId="0" borderId="1" xfId="0" applyFont="1" applyFill="1" applyBorder="1" applyAlignment="1">
      <alignment horizontal="center" vertical="center" wrapText="1"/>
    </xf>
    <xf numFmtId="0" fontId="14" fillId="0" borderId="1" xfId="0" applyFont="1" applyFill="1" applyBorder="1" applyAlignment="1">
      <alignment horizontal="center" vertical="center" wrapText="1"/>
    </xf>
    <xf numFmtId="0" fontId="15" fillId="0" borderId="2" xfId="0" applyFont="1" applyFill="1" applyBorder="1" applyAlignment="1">
      <alignment horizontal="center" vertical="center" wrapText="1"/>
    </xf>
    <xf numFmtId="0" fontId="15" fillId="0" borderId="3" xfId="0" applyFont="1" applyFill="1" applyBorder="1" applyAlignment="1">
      <alignment horizontal="center" vertical="center" wrapText="1"/>
    </xf>
    <xf numFmtId="0" fontId="15" fillId="0" borderId="4" xfId="0" applyFont="1" applyFill="1" applyBorder="1" applyAlignment="1">
      <alignment horizontal="center" vertical="center" wrapText="1"/>
    </xf>
    <xf numFmtId="0" fontId="12" fillId="0" borderId="2" xfId="0" applyFont="1" applyFill="1" applyBorder="1" applyAlignment="1">
      <alignment horizontal="center" vertical="center" wrapText="1"/>
    </xf>
    <xf numFmtId="0" fontId="12" fillId="0" borderId="3" xfId="0" applyFont="1" applyFill="1" applyBorder="1" applyAlignment="1">
      <alignment horizontal="center" vertical="center" wrapText="1"/>
    </xf>
    <xf numFmtId="0" fontId="12" fillId="0" borderId="4" xfId="0" applyFont="1" applyFill="1" applyBorder="1" applyAlignment="1">
      <alignment horizontal="center" vertical="center" wrapText="1"/>
    </xf>
    <xf numFmtId="38" fontId="12" fillId="0" borderId="1" xfId="2" applyFont="1" applyFill="1" applyBorder="1" applyAlignment="1">
      <alignment horizontal="left" vertical="center" wrapText="1"/>
    </xf>
    <xf numFmtId="0" fontId="15" fillId="0" borderId="1" xfId="1" applyFont="1" applyFill="1" applyBorder="1" applyAlignment="1">
      <alignment horizontal="center" vertical="center" wrapText="1"/>
    </xf>
    <xf numFmtId="0" fontId="15" fillId="0" borderId="1" xfId="1" applyFont="1" applyFill="1" applyBorder="1" applyAlignment="1">
      <alignment horizontal="left" vertical="center" wrapText="1"/>
    </xf>
    <xf numFmtId="0" fontId="12" fillId="0" borderId="1" xfId="1" applyFont="1" applyFill="1" applyBorder="1" applyAlignment="1">
      <alignment horizontal="center" vertical="center" wrapText="1"/>
    </xf>
    <xf numFmtId="0" fontId="15" fillId="0" borderId="2" xfId="1" applyFont="1" applyFill="1" applyBorder="1" applyAlignment="1">
      <alignment horizontal="center" vertical="center" wrapText="1"/>
    </xf>
    <xf numFmtId="0" fontId="15" fillId="0" borderId="4" xfId="1" applyFont="1" applyFill="1" applyBorder="1" applyAlignment="1">
      <alignment horizontal="center" vertical="center" wrapText="1"/>
    </xf>
    <xf numFmtId="38" fontId="15" fillId="0" borderId="2" xfId="2" applyFont="1" applyFill="1" applyBorder="1" applyAlignment="1">
      <alignment horizontal="center" vertical="center" wrapText="1"/>
    </xf>
    <xf numFmtId="38" fontId="15" fillId="0" borderId="3" xfId="2" applyFont="1" applyFill="1" applyBorder="1" applyAlignment="1">
      <alignment horizontal="center" vertical="center" wrapText="1"/>
    </xf>
    <xf numFmtId="38" fontId="15" fillId="0" borderId="4" xfId="2" applyFont="1" applyFill="1" applyBorder="1" applyAlignment="1">
      <alignment horizontal="center" vertical="center" wrapText="1"/>
    </xf>
    <xf numFmtId="38" fontId="12" fillId="0" borderId="2" xfId="2" applyFont="1" applyFill="1" applyBorder="1" applyAlignment="1">
      <alignment horizontal="center" vertical="center"/>
    </xf>
    <xf numFmtId="38" fontId="12" fillId="0" borderId="3" xfId="2" applyFont="1" applyFill="1" applyBorder="1" applyAlignment="1">
      <alignment horizontal="center" vertical="center"/>
    </xf>
    <xf numFmtId="38" fontId="12" fillId="0" borderId="4" xfId="2" applyFont="1" applyFill="1" applyBorder="1" applyAlignment="1">
      <alignment horizontal="center" vertical="center"/>
    </xf>
    <xf numFmtId="0" fontId="12" fillId="0" borderId="2" xfId="0" applyFont="1" applyFill="1" applyBorder="1" applyAlignment="1">
      <alignment horizontal="center" vertical="center"/>
    </xf>
    <xf numFmtId="0" fontId="12" fillId="0" borderId="3" xfId="0" applyFont="1" applyFill="1" applyBorder="1" applyAlignment="1">
      <alignment horizontal="center" vertical="center"/>
    </xf>
    <xf numFmtId="0" fontId="12" fillId="0" borderId="4" xfId="0" applyFont="1" applyFill="1" applyBorder="1" applyAlignment="1">
      <alignment horizontal="center" vertical="center"/>
    </xf>
    <xf numFmtId="38" fontId="12" fillId="0" borderId="2" xfId="2" applyNumberFormat="1" applyFont="1" applyFill="1" applyBorder="1" applyAlignment="1">
      <alignment horizontal="center" vertical="center" wrapText="1"/>
    </xf>
    <xf numFmtId="38" fontId="12" fillId="0" borderId="3" xfId="2" applyNumberFormat="1" applyFont="1" applyFill="1" applyBorder="1" applyAlignment="1">
      <alignment horizontal="center" vertical="center" wrapText="1"/>
    </xf>
    <xf numFmtId="38" fontId="12" fillId="0" borderId="4" xfId="2" applyNumberFormat="1" applyFont="1" applyFill="1" applyBorder="1" applyAlignment="1">
      <alignment horizontal="center" vertical="center" wrapText="1"/>
    </xf>
    <xf numFmtId="0" fontId="15" fillId="0" borderId="3" xfId="1" applyFont="1" applyFill="1" applyBorder="1" applyAlignment="1">
      <alignment horizontal="center" vertical="center" wrapText="1"/>
    </xf>
    <xf numFmtId="0" fontId="12" fillId="0" borderId="2" xfId="1" applyFont="1" applyFill="1" applyBorder="1" applyAlignment="1">
      <alignment horizontal="center" vertical="center" wrapText="1"/>
    </xf>
    <xf numFmtId="0" fontId="12" fillId="0" borderId="3" xfId="1" applyFont="1" applyFill="1" applyBorder="1" applyAlignment="1">
      <alignment horizontal="center" vertical="center" wrapText="1"/>
    </xf>
    <xf numFmtId="0" fontId="12" fillId="0" borderId="4" xfId="1" applyFont="1" applyFill="1" applyBorder="1" applyAlignment="1">
      <alignment horizontal="center" vertical="center" wrapText="1"/>
    </xf>
    <xf numFmtId="0" fontId="13" fillId="4" borderId="1" xfId="0" applyFont="1" applyFill="1" applyBorder="1" applyAlignment="1">
      <alignment horizontal="center" vertical="center"/>
    </xf>
    <xf numFmtId="0" fontId="13" fillId="2" borderId="1" xfId="0" applyFont="1" applyFill="1" applyBorder="1" applyAlignment="1">
      <alignment horizontal="center" vertical="center" wrapText="1"/>
    </xf>
    <xf numFmtId="38" fontId="13" fillId="2" borderId="1" xfId="2" applyNumberFormat="1" applyFont="1" applyFill="1" applyBorder="1" applyAlignment="1">
      <alignment horizontal="center" vertical="center" wrapText="1"/>
    </xf>
    <xf numFmtId="0" fontId="13" fillId="4" borderId="1" xfId="0" applyFont="1" applyFill="1" applyBorder="1" applyAlignment="1">
      <alignment horizontal="center" vertical="center" wrapText="1"/>
    </xf>
    <xf numFmtId="38" fontId="13" fillId="2" borderId="2" xfId="2" applyNumberFormat="1" applyFont="1" applyFill="1" applyBorder="1" applyAlignment="1">
      <alignment horizontal="center" vertical="center" wrapText="1"/>
    </xf>
    <xf numFmtId="38" fontId="13" fillId="2" borderId="3" xfId="2" applyNumberFormat="1" applyFont="1" applyFill="1" applyBorder="1" applyAlignment="1">
      <alignment horizontal="center" vertical="center" wrapText="1"/>
    </xf>
    <xf numFmtId="38" fontId="13" fillId="2" borderId="4" xfId="2" applyNumberFormat="1" applyFont="1" applyFill="1" applyBorder="1" applyAlignment="1">
      <alignment horizontal="center" vertical="center" wrapText="1"/>
    </xf>
    <xf numFmtId="0" fontId="13" fillId="5" borderId="1" xfId="0" applyFont="1" applyFill="1" applyBorder="1" applyAlignment="1">
      <alignment horizontal="center" vertical="center" wrapText="1"/>
    </xf>
    <xf numFmtId="0" fontId="13" fillId="5" borderId="1" xfId="0" applyFont="1" applyFill="1" applyBorder="1" applyAlignment="1">
      <alignment horizontal="center" vertical="center"/>
    </xf>
    <xf numFmtId="38" fontId="13" fillId="2" borderId="1" xfId="2" applyFont="1" applyFill="1" applyBorder="1" applyAlignment="1">
      <alignment horizontal="center" vertical="center" wrapText="1"/>
    </xf>
  </cellXfs>
  <cellStyles count="7">
    <cellStyle name="パーセント" xfId="6" builtinId="5"/>
    <cellStyle name="桁区切り" xfId="2" builtinId="6"/>
    <cellStyle name="標準" xfId="0" builtinId="0"/>
    <cellStyle name="標準 2" xfId="1"/>
    <cellStyle name="標準 3" xfId="3"/>
    <cellStyle name="標準_２" xfId="4"/>
    <cellStyle name="標準_Sheet1" xf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M250"/>
  <sheetViews>
    <sheetView tabSelected="1" zoomScale="40" zoomScaleNormal="40" zoomScaleSheetLayoutView="21" workbookViewId="0">
      <pane xSplit="2" ySplit="4" topLeftCell="C5" activePane="bottomRight" state="frozen"/>
      <selection pane="topRight" activeCell="C1" sqref="C1"/>
      <selection pane="bottomLeft" activeCell="A5" sqref="A5"/>
      <selection pane="bottomRight" activeCell="B1" sqref="B1"/>
    </sheetView>
  </sheetViews>
  <sheetFormatPr defaultColWidth="9" defaultRowHeight="16.5" outlineLevelCol="1" x14ac:dyDescent="0.4"/>
  <cols>
    <col min="1" max="1" width="4.5" style="2" bestFit="1" customWidth="1"/>
    <col min="2" max="2" width="17.5" style="3" customWidth="1"/>
    <col min="3" max="3" width="9.625" style="2" customWidth="1" outlineLevel="1"/>
    <col min="4" max="4" width="12.25" style="2" customWidth="1" outlineLevel="1"/>
    <col min="5" max="5" width="13.125" style="2" customWidth="1" outlineLevel="1"/>
    <col min="6" max="6" width="12.25" style="2" customWidth="1" outlineLevel="1"/>
    <col min="7" max="7" width="9.625" style="2" customWidth="1" outlineLevel="1"/>
    <col min="8" max="8" width="7.75" style="2" customWidth="1" outlineLevel="1"/>
    <col min="9" max="9" width="11.375" style="2" customWidth="1" outlineLevel="1"/>
    <col min="10" max="10" width="9.25" style="2" customWidth="1" outlineLevel="1"/>
    <col min="11" max="11" width="11.25" style="2" customWidth="1" outlineLevel="1"/>
    <col min="12" max="12" width="10.5" style="2" customWidth="1" outlineLevel="1"/>
    <col min="13" max="13" width="9.75" style="2" customWidth="1" outlineLevel="1"/>
    <col min="14" max="14" width="19.625" style="2" customWidth="1" outlineLevel="1"/>
    <col min="15" max="15" width="9.25" style="2" customWidth="1"/>
    <col min="16" max="16" width="14.125" style="3" customWidth="1"/>
    <col min="17" max="17" width="65.875" style="3" customWidth="1"/>
    <col min="18" max="18" width="41.125" style="3" customWidth="1"/>
    <col min="19" max="20" width="12" style="16" customWidth="1"/>
    <col min="21" max="21" width="14.625" style="16" customWidth="1"/>
    <col min="22" max="22" width="12" style="16" customWidth="1"/>
    <col min="23" max="23" width="19" style="26" customWidth="1"/>
    <col min="24" max="24" width="19.625" style="26" customWidth="1"/>
    <col min="25" max="25" width="41.75" style="17" customWidth="1"/>
    <col min="26" max="26" width="15" style="2" customWidth="1"/>
    <col min="27" max="38" width="8.875" style="2" customWidth="1"/>
    <col min="39" max="39" width="29.75" style="3" customWidth="1"/>
    <col min="40" max="16384" width="9" style="2"/>
  </cols>
  <sheetData>
    <row r="1" spans="1:39" s="1" customFormat="1" ht="21" x14ac:dyDescent="0.4">
      <c r="A1" s="34" t="s">
        <v>884</v>
      </c>
      <c r="B1" s="35"/>
      <c r="C1" s="36"/>
      <c r="D1" s="36"/>
      <c r="E1" s="36"/>
      <c r="F1" s="36"/>
      <c r="G1" s="36"/>
      <c r="H1" s="37"/>
      <c r="I1" s="37"/>
      <c r="J1" s="37"/>
      <c r="K1" s="37"/>
      <c r="L1" s="37"/>
      <c r="M1" s="37"/>
      <c r="N1" s="37"/>
      <c r="O1" s="37"/>
      <c r="P1" s="38"/>
      <c r="Q1" s="38"/>
      <c r="R1" s="38"/>
      <c r="S1" s="39"/>
      <c r="T1" s="39"/>
      <c r="U1" s="39"/>
      <c r="V1" s="40"/>
      <c r="W1" s="41"/>
      <c r="X1" s="41"/>
      <c r="Y1" s="42"/>
      <c r="Z1" s="37"/>
      <c r="AA1" s="37"/>
      <c r="AB1" s="37"/>
      <c r="AC1" s="37"/>
      <c r="AD1" s="37"/>
      <c r="AE1" s="37"/>
      <c r="AF1" s="37"/>
      <c r="AG1" s="37"/>
      <c r="AH1" s="37"/>
      <c r="AI1" s="37"/>
      <c r="AJ1" s="37"/>
      <c r="AK1" s="37"/>
      <c r="AL1" s="37"/>
      <c r="AM1" s="38"/>
    </row>
    <row r="2" spans="1:39" s="1" customFormat="1" ht="18.75" customHeight="1" x14ac:dyDescent="0.4">
      <c r="A2" s="125" t="s">
        <v>38</v>
      </c>
      <c r="B2" s="128" t="s">
        <v>7</v>
      </c>
      <c r="C2" s="125" t="s">
        <v>78</v>
      </c>
      <c r="D2" s="125"/>
      <c r="E2" s="125"/>
      <c r="F2" s="125"/>
      <c r="G2" s="125"/>
      <c r="H2" s="125"/>
      <c r="I2" s="125"/>
      <c r="J2" s="125"/>
      <c r="K2" s="125"/>
      <c r="L2" s="128" t="s">
        <v>75</v>
      </c>
      <c r="M2" s="128"/>
      <c r="N2" s="128" t="s">
        <v>0</v>
      </c>
      <c r="O2" s="43" t="s">
        <v>6</v>
      </c>
      <c r="P2" s="44"/>
      <c r="Q2" s="128" t="s">
        <v>79</v>
      </c>
      <c r="R2" s="128" t="s">
        <v>98</v>
      </c>
      <c r="S2" s="126" t="s">
        <v>642</v>
      </c>
      <c r="T2" s="126" t="s">
        <v>702</v>
      </c>
      <c r="U2" s="126" t="s">
        <v>415</v>
      </c>
      <c r="V2" s="126" t="s">
        <v>644</v>
      </c>
      <c r="W2" s="127" t="s">
        <v>869</v>
      </c>
      <c r="X2" s="129" t="s">
        <v>865</v>
      </c>
      <c r="Y2" s="134" t="s">
        <v>764</v>
      </c>
      <c r="Z2" s="133" t="s">
        <v>306</v>
      </c>
      <c r="AA2" s="133" t="s">
        <v>55</v>
      </c>
      <c r="AB2" s="133"/>
      <c r="AC2" s="133"/>
      <c r="AD2" s="133"/>
      <c r="AE2" s="133"/>
      <c r="AF2" s="133"/>
      <c r="AG2" s="133"/>
      <c r="AH2" s="133"/>
      <c r="AI2" s="133"/>
      <c r="AJ2" s="133"/>
      <c r="AK2" s="133"/>
      <c r="AL2" s="133"/>
      <c r="AM2" s="132" t="s">
        <v>418</v>
      </c>
    </row>
    <row r="3" spans="1:39" s="1" customFormat="1" ht="33" customHeight="1" x14ac:dyDescent="0.4">
      <c r="A3" s="125"/>
      <c r="B3" s="128"/>
      <c r="C3" s="43" t="s">
        <v>39</v>
      </c>
      <c r="D3" s="43"/>
      <c r="E3" s="43"/>
      <c r="F3" s="125" t="s">
        <v>74</v>
      </c>
      <c r="G3" s="125"/>
      <c r="H3" s="125"/>
      <c r="I3" s="125"/>
      <c r="J3" s="128" t="s">
        <v>57</v>
      </c>
      <c r="K3" s="128" t="s">
        <v>72</v>
      </c>
      <c r="L3" s="128" t="s">
        <v>76</v>
      </c>
      <c r="M3" s="128" t="s">
        <v>77</v>
      </c>
      <c r="N3" s="128"/>
      <c r="O3" s="125" t="s">
        <v>56</v>
      </c>
      <c r="P3" s="128" t="s">
        <v>113</v>
      </c>
      <c r="Q3" s="128"/>
      <c r="R3" s="128"/>
      <c r="S3" s="126"/>
      <c r="T3" s="126"/>
      <c r="U3" s="126"/>
      <c r="V3" s="126"/>
      <c r="W3" s="127"/>
      <c r="X3" s="130"/>
      <c r="Y3" s="134"/>
      <c r="Z3" s="133"/>
      <c r="AA3" s="133"/>
      <c r="AB3" s="133"/>
      <c r="AC3" s="133"/>
      <c r="AD3" s="133"/>
      <c r="AE3" s="133"/>
      <c r="AF3" s="133"/>
      <c r="AG3" s="133"/>
      <c r="AH3" s="133"/>
      <c r="AI3" s="133"/>
      <c r="AJ3" s="133"/>
      <c r="AK3" s="133"/>
      <c r="AL3" s="133"/>
      <c r="AM3" s="132"/>
    </row>
    <row r="4" spans="1:39" s="1" customFormat="1" ht="27" x14ac:dyDescent="0.4">
      <c r="A4" s="125"/>
      <c r="B4" s="128"/>
      <c r="C4" s="45" t="s">
        <v>40</v>
      </c>
      <c r="D4" s="45" t="s">
        <v>41</v>
      </c>
      <c r="E4" s="45" t="s">
        <v>63</v>
      </c>
      <c r="F4" s="45" t="s">
        <v>88</v>
      </c>
      <c r="G4" s="45" t="s">
        <v>42</v>
      </c>
      <c r="H4" s="45" t="s">
        <v>64</v>
      </c>
      <c r="I4" s="45" t="s">
        <v>65</v>
      </c>
      <c r="J4" s="128"/>
      <c r="K4" s="128"/>
      <c r="L4" s="128"/>
      <c r="M4" s="128"/>
      <c r="N4" s="128"/>
      <c r="O4" s="125"/>
      <c r="P4" s="128"/>
      <c r="Q4" s="128"/>
      <c r="R4" s="128"/>
      <c r="S4" s="126"/>
      <c r="T4" s="126"/>
      <c r="U4" s="126"/>
      <c r="V4" s="126"/>
      <c r="W4" s="127"/>
      <c r="X4" s="131"/>
      <c r="Y4" s="134"/>
      <c r="Z4" s="133"/>
      <c r="AA4" s="46" t="s">
        <v>43</v>
      </c>
      <c r="AB4" s="46" t="s">
        <v>44</v>
      </c>
      <c r="AC4" s="46" t="s">
        <v>45</v>
      </c>
      <c r="AD4" s="46" t="s">
        <v>46</v>
      </c>
      <c r="AE4" s="46" t="s">
        <v>47</v>
      </c>
      <c r="AF4" s="46" t="s">
        <v>48</v>
      </c>
      <c r="AG4" s="46" t="s">
        <v>49</v>
      </c>
      <c r="AH4" s="46" t="s">
        <v>50</v>
      </c>
      <c r="AI4" s="46" t="s">
        <v>51</v>
      </c>
      <c r="AJ4" s="46" t="s">
        <v>52</v>
      </c>
      <c r="AK4" s="46" t="s">
        <v>53</v>
      </c>
      <c r="AL4" s="46" t="s">
        <v>54</v>
      </c>
      <c r="AM4" s="132"/>
    </row>
    <row r="5" spans="1:39" ht="94.5" x14ac:dyDescent="0.4">
      <c r="A5" s="69">
        <f>ROW(A5)-4</f>
        <v>1</v>
      </c>
      <c r="B5" s="96" t="s">
        <v>5</v>
      </c>
      <c r="C5" s="47"/>
      <c r="D5" s="47"/>
      <c r="E5" s="47"/>
      <c r="F5" s="73"/>
      <c r="G5" s="73"/>
      <c r="H5" s="73"/>
      <c r="I5" s="73"/>
      <c r="J5" s="73" t="s">
        <v>62</v>
      </c>
      <c r="K5" s="73"/>
      <c r="L5" s="94" t="s">
        <v>80</v>
      </c>
      <c r="M5" s="73">
        <v>1</v>
      </c>
      <c r="N5" s="94" t="s">
        <v>17</v>
      </c>
      <c r="O5" s="47" t="s">
        <v>32</v>
      </c>
      <c r="P5" s="47" t="s">
        <v>182</v>
      </c>
      <c r="Q5" s="47" t="s">
        <v>393</v>
      </c>
      <c r="R5" s="47" t="s">
        <v>490</v>
      </c>
      <c r="S5" s="73" t="s">
        <v>416</v>
      </c>
      <c r="T5" s="73">
        <v>15</v>
      </c>
      <c r="U5" s="73" t="s">
        <v>472</v>
      </c>
      <c r="V5" s="73" t="s">
        <v>651</v>
      </c>
      <c r="W5" s="48">
        <f>(T5*Z5)/60</f>
        <v>408.25</v>
      </c>
      <c r="X5" s="87">
        <v>0.18423641377356656</v>
      </c>
      <c r="Y5" s="49" t="s">
        <v>711</v>
      </c>
      <c r="Z5" s="50">
        <f>SUM(AA5:AL5)</f>
        <v>1633</v>
      </c>
      <c r="AA5" s="51">
        <v>115</v>
      </c>
      <c r="AB5" s="51">
        <v>106</v>
      </c>
      <c r="AC5" s="51">
        <v>199</v>
      </c>
      <c r="AD5" s="51">
        <v>164</v>
      </c>
      <c r="AE5" s="51">
        <v>143</v>
      </c>
      <c r="AF5" s="51">
        <v>151</v>
      </c>
      <c r="AG5" s="51">
        <v>119</v>
      </c>
      <c r="AH5" s="51">
        <v>143</v>
      </c>
      <c r="AI5" s="51">
        <v>130</v>
      </c>
      <c r="AJ5" s="51">
        <v>154</v>
      </c>
      <c r="AK5" s="51">
        <v>131</v>
      </c>
      <c r="AL5" s="51">
        <v>78</v>
      </c>
      <c r="AM5" s="47"/>
    </row>
    <row r="6" spans="1:39" ht="175.5" x14ac:dyDescent="0.4">
      <c r="A6" s="69">
        <f t="shared" ref="A6:A69" si="0">ROW(A6)-4</f>
        <v>2</v>
      </c>
      <c r="B6" s="96"/>
      <c r="C6" s="47"/>
      <c r="D6" s="47"/>
      <c r="E6" s="47"/>
      <c r="F6" s="73"/>
      <c r="G6" s="73"/>
      <c r="H6" s="73"/>
      <c r="I6" s="73"/>
      <c r="J6" s="73" t="s">
        <v>62</v>
      </c>
      <c r="K6" s="73"/>
      <c r="L6" s="94"/>
      <c r="M6" s="73">
        <v>5</v>
      </c>
      <c r="N6" s="94"/>
      <c r="O6" s="47" t="s">
        <v>104</v>
      </c>
      <c r="P6" s="47" t="s">
        <v>103</v>
      </c>
      <c r="Q6" s="47" t="s">
        <v>766</v>
      </c>
      <c r="R6" s="47" t="s">
        <v>488</v>
      </c>
      <c r="S6" s="73" t="s">
        <v>577</v>
      </c>
      <c r="T6" s="73">
        <v>20</v>
      </c>
      <c r="U6" s="73" t="s">
        <v>477</v>
      </c>
      <c r="V6" s="73" t="s">
        <v>651</v>
      </c>
      <c r="W6" s="48">
        <f>(T6*243)/60</f>
        <v>81</v>
      </c>
      <c r="X6" s="88"/>
      <c r="Y6" s="75" t="s">
        <v>713</v>
      </c>
      <c r="Z6" s="50">
        <f t="shared" ref="Z6:Z70" si="1">SUM(AA6:AL6)</f>
        <v>80284</v>
      </c>
      <c r="AA6" s="51">
        <v>6603</v>
      </c>
      <c r="AB6" s="51">
        <v>6330</v>
      </c>
      <c r="AC6" s="51">
        <v>6516</v>
      </c>
      <c r="AD6" s="51">
        <v>6571</v>
      </c>
      <c r="AE6" s="51">
        <v>6768</v>
      </c>
      <c r="AF6" s="51">
        <v>6750</v>
      </c>
      <c r="AG6" s="51">
        <v>6818</v>
      </c>
      <c r="AH6" s="51">
        <v>6416</v>
      </c>
      <c r="AI6" s="51">
        <v>7116</v>
      </c>
      <c r="AJ6" s="51">
        <v>7957</v>
      </c>
      <c r="AK6" s="51">
        <v>6165</v>
      </c>
      <c r="AL6" s="51">
        <v>6274</v>
      </c>
      <c r="AM6" s="47" t="s">
        <v>443</v>
      </c>
    </row>
    <row r="7" spans="1:39" ht="27" x14ac:dyDescent="0.4">
      <c r="A7" s="69">
        <f t="shared" si="0"/>
        <v>3</v>
      </c>
      <c r="B7" s="96"/>
      <c r="C7" s="47"/>
      <c r="D7" s="47"/>
      <c r="E7" s="47"/>
      <c r="F7" s="73"/>
      <c r="G7" s="73"/>
      <c r="H7" s="73"/>
      <c r="I7" s="73"/>
      <c r="J7" s="73" t="s">
        <v>62</v>
      </c>
      <c r="K7" s="73"/>
      <c r="L7" s="94"/>
      <c r="M7" s="73">
        <v>6</v>
      </c>
      <c r="N7" s="94"/>
      <c r="O7" s="47" t="s">
        <v>25</v>
      </c>
      <c r="P7" s="47" t="s">
        <v>670</v>
      </c>
      <c r="Q7" s="47" t="s">
        <v>183</v>
      </c>
      <c r="R7" s="47"/>
      <c r="S7" s="73" t="s">
        <v>482</v>
      </c>
      <c r="T7" s="73">
        <v>180</v>
      </c>
      <c r="U7" s="73" t="s">
        <v>504</v>
      </c>
      <c r="V7" s="73" t="s">
        <v>651</v>
      </c>
      <c r="W7" s="48">
        <f>(T7*243)/60</f>
        <v>729</v>
      </c>
      <c r="X7" s="88"/>
      <c r="Y7" s="75" t="s">
        <v>713</v>
      </c>
      <c r="Z7" s="50">
        <f t="shared" si="1"/>
        <v>80284</v>
      </c>
      <c r="AA7" s="51">
        <v>6603</v>
      </c>
      <c r="AB7" s="51">
        <v>6330</v>
      </c>
      <c r="AC7" s="51">
        <v>6516</v>
      </c>
      <c r="AD7" s="51">
        <v>6571</v>
      </c>
      <c r="AE7" s="51">
        <v>6768</v>
      </c>
      <c r="AF7" s="51">
        <v>6750</v>
      </c>
      <c r="AG7" s="51">
        <v>6818</v>
      </c>
      <c r="AH7" s="51">
        <v>6416</v>
      </c>
      <c r="AI7" s="51">
        <v>7116</v>
      </c>
      <c r="AJ7" s="51">
        <v>7957</v>
      </c>
      <c r="AK7" s="51">
        <v>6165</v>
      </c>
      <c r="AL7" s="51">
        <v>6274</v>
      </c>
      <c r="AM7" s="47"/>
    </row>
    <row r="8" spans="1:39" x14ac:dyDescent="0.4">
      <c r="A8" s="69">
        <f t="shared" si="0"/>
        <v>4</v>
      </c>
      <c r="B8" s="96"/>
      <c r="C8" s="47"/>
      <c r="D8" s="47"/>
      <c r="E8" s="47"/>
      <c r="F8" s="73"/>
      <c r="G8" s="73"/>
      <c r="H8" s="73"/>
      <c r="I8" s="73"/>
      <c r="J8" s="73" t="s">
        <v>62</v>
      </c>
      <c r="K8" s="73"/>
      <c r="L8" s="94"/>
      <c r="M8" s="73">
        <v>7</v>
      </c>
      <c r="N8" s="94"/>
      <c r="O8" s="47" t="s">
        <v>104</v>
      </c>
      <c r="P8" s="47" t="s">
        <v>184</v>
      </c>
      <c r="Q8" s="47" t="s">
        <v>284</v>
      </c>
      <c r="R8" s="52"/>
      <c r="S8" s="73" t="s">
        <v>641</v>
      </c>
      <c r="T8" s="73">
        <v>1</v>
      </c>
      <c r="U8" s="73" t="s">
        <v>472</v>
      </c>
      <c r="V8" s="73">
        <v>1</v>
      </c>
      <c r="W8" s="48">
        <f>(V8*243)/60</f>
        <v>4.05</v>
      </c>
      <c r="X8" s="88"/>
      <c r="Y8" s="75" t="s">
        <v>750</v>
      </c>
      <c r="Z8" s="50">
        <f t="shared" si="1"/>
        <v>0</v>
      </c>
      <c r="AA8" s="51" t="s">
        <v>651</v>
      </c>
      <c r="AB8" s="51" t="s">
        <v>651</v>
      </c>
      <c r="AC8" s="51" t="s">
        <v>651</v>
      </c>
      <c r="AD8" s="51" t="s">
        <v>651</v>
      </c>
      <c r="AE8" s="51" t="s">
        <v>651</v>
      </c>
      <c r="AF8" s="51" t="s">
        <v>651</v>
      </c>
      <c r="AG8" s="51" t="s">
        <v>651</v>
      </c>
      <c r="AH8" s="51" t="s">
        <v>651</v>
      </c>
      <c r="AI8" s="51" t="s">
        <v>651</v>
      </c>
      <c r="AJ8" s="51" t="s">
        <v>651</v>
      </c>
      <c r="AK8" s="51" t="s">
        <v>651</v>
      </c>
      <c r="AL8" s="51" t="s">
        <v>651</v>
      </c>
      <c r="AM8" s="47" t="s">
        <v>703</v>
      </c>
    </row>
    <row r="9" spans="1:39" ht="40.5" x14ac:dyDescent="0.4">
      <c r="A9" s="69">
        <f t="shared" si="0"/>
        <v>5</v>
      </c>
      <c r="B9" s="96"/>
      <c r="C9" s="47"/>
      <c r="D9" s="47"/>
      <c r="E9" s="47"/>
      <c r="F9" s="73"/>
      <c r="G9" s="73"/>
      <c r="H9" s="73"/>
      <c r="I9" s="73"/>
      <c r="J9" s="73" t="s">
        <v>62</v>
      </c>
      <c r="K9" s="73"/>
      <c r="L9" s="94"/>
      <c r="M9" s="73">
        <v>8</v>
      </c>
      <c r="N9" s="94"/>
      <c r="O9" s="47" t="s">
        <v>108</v>
      </c>
      <c r="P9" s="47" t="s">
        <v>89</v>
      </c>
      <c r="Q9" s="47" t="s">
        <v>331</v>
      </c>
      <c r="R9" s="47" t="s">
        <v>385</v>
      </c>
      <c r="S9" s="73" t="s">
        <v>416</v>
      </c>
      <c r="T9" s="73">
        <v>5</v>
      </c>
      <c r="U9" s="73" t="s">
        <v>472</v>
      </c>
      <c r="V9" s="73">
        <v>60</v>
      </c>
      <c r="W9" s="48">
        <f>(V9*243)/60</f>
        <v>243</v>
      </c>
      <c r="X9" s="88"/>
      <c r="Y9" s="75" t="s">
        <v>750</v>
      </c>
      <c r="Z9" s="50">
        <f t="shared" si="1"/>
        <v>0</v>
      </c>
      <c r="AA9" s="51" t="s">
        <v>651</v>
      </c>
      <c r="AB9" s="51" t="s">
        <v>651</v>
      </c>
      <c r="AC9" s="51" t="s">
        <v>651</v>
      </c>
      <c r="AD9" s="51" t="s">
        <v>651</v>
      </c>
      <c r="AE9" s="51" t="s">
        <v>651</v>
      </c>
      <c r="AF9" s="51" t="s">
        <v>651</v>
      </c>
      <c r="AG9" s="51" t="s">
        <v>651</v>
      </c>
      <c r="AH9" s="51" t="s">
        <v>651</v>
      </c>
      <c r="AI9" s="51" t="s">
        <v>651</v>
      </c>
      <c r="AJ9" s="51" t="s">
        <v>651</v>
      </c>
      <c r="AK9" s="51" t="s">
        <v>651</v>
      </c>
      <c r="AL9" s="51" t="s">
        <v>651</v>
      </c>
      <c r="AM9" s="47" t="s">
        <v>703</v>
      </c>
    </row>
    <row r="10" spans="1:39" ht="27" x14ac:dyDescent="0.4">
      <c r="A10" s="69">
        <f t="shared" si="0"/>
        <v>6</v>
      </c>
      <c r="B10" s="96"/>
      <c r="C10" s="47"/>
      <c r="D10" s="47"/>
      <c r="E10" s="47"/>
      <c r="F10" s="73"/>
      <c r="G10" s="73"/>
      <c r="H10" s="73"/>
      <c r="I10" s="73"/>
      <c r="J10" s="73" t="s">
        <v>62</v>
      </c>
      <c r="K10" s="73"/>
      <c r="L10" s="94"/>
      <c r="M10" s="73">
        <v>9</v>
      </c>
      <c r="N10" s="94"/>
      <c r="O10" s="47" t="s">
        <v>104</v>
      </c>
      <c r="P10" s="47" t="s">
        <v>185</v>
      </c>
      <c r="Q10" s="47" t="s">
        <v>297</v>
      </c>
      <c r="R10" s="47"/>
      <c r="S10" s="73" t="s">
        <v>641</v>
      </c>
      <c r="T10" s="73">
        <v>5</v>
      </c>
      <c r="U10" s="73" t="s">
        <v>472</v>
      </c>
      <c r="V10" s="73">
        <v>15</v>
      </c>
      <c r="W10" s="48">
        <f>(V10*243)/60</f>
        <v>60.75</v>
      </c>
      <c r="X10" s="88"/>
      <c r="Y10" s="75" t="s">
        <v>750</v>
      </c>
      <c r="Z10" s="50">
        <f t="shared" si="1"/>
        <v>0</v>
      </c>
      <c r="AA10" s="51" t="s">
        <v>651</v>
      </c>
      <c r="AB10" s="51" t="s">
        <v>651</v>
      </c>
      <c r="AC10" s="51" t="s">
        <v>651</v>
      </c>
      <c r="AD10" s="51" t="s">
        <v>651</v>
      </c>
      <c r="AE10" s="51" t="s">
        <v>651</v>
      </c>
      <c r="AF10" s="51" t="s">
        <v>651</v>
      </c>
      <c r="AG10" s="51" t="s">
        <v>651</v>
      </c>
      <c r="AH10" s="51" t="s">
        <v>651</v>
      </c>
      <c r="AI10" s="51" t="s">
        <v>651</v>
      </c>
      <c r="AJ10" s="51" t="s">
        <v>651</v>
      </c>
      <c r="AK10" s="51" t="s">
        <v>651</v>
      </c>
      <c r="AL10" s="51" t="s">
        <v>651</v>
      </c>
      <c r="AM10" s="47" t="s">
        <v>703</v>
      </c>
    </row>
    <row r="11" spans="1:39" ht="27" x14ac:dyDescent="0.4">
      <c r="A11" s="69">
        <f t="shared" si="0"/>
        <v>7</v>
      </c>
      <c r="B11" s="96"/>
      <c r="C11" s="47"/>
      <c r="D11" s="47"/>
      <c r="E11" s="47"/>
      <c r="F11" s="73"/>
      <c r="G11" s="73"/>
      <c r="H11" s="73"/>
      <c r="I11" s="73"/>
      <c r="J11" s="73" t="s">
        <v>62</v>
      </c>
      <c r="K11" s="73"/>
      <c r="L11" s="94"/>
      <c r="M11" s="73">
        <v>10</v>
      </c>
      <c r="N11" s="94"/>
      <c r="O11" s="47" t="s">
        <v>25</v>
      </c>
      <c r="P11" s="47" t="s">
        <v>338</v>
      </c>
      <c r="Q11" s="47" t="s">
        <v>134</v>
      </c>
      <c r="R11" s="47"/>
      <c r="S11" s="73" t="s">
        <v>641</v>
      </c>
      <c r="T11" s="73">
        <v>5</v>
      </c>
      <c r="U11" s="73" t="s">
        <v>472</v>
      </c>
      <c r="V11" s="73">
        <v>30</v>
      </c>
      <c r="W11" s="48">
        <f>(V11*243)/60</f>
        <v>121.5</v>
      </c>
      <c r="X11" s="88"/>
      <c r="Y11" s="75" t="s">
        <v>750</v>
      </c>
      <c r="Z11" s="50">
        <f t="shared" si="1"/>
        <v>0</v>
      </c>
      <c r="AA11" s="51" t="s">
        <v>651</v>
      </c>
      <c r="AB11" s="51" t="s">
        <v>651</v>
      </c>
      <c r="AC11" s="51" t="s">
        <v>651</v>
      </c>
      <c r="AD11" s="51" t="s">
        <v>651</v>
      </c>
      <c r="AE11" s="51" t="s">
        <v>651</v>
      </c>
      <c r="AF11" s="51" t="s">
        <v>651</v>
      </c>
      <c r="AG11" s="51" t="s">
        <v>651</v>
      </c>
      <c r="AH11" s="51" t="s">
        <v>651</v>
      </c>
      <c r="AI11" s="51" t="s">
        <v>651</v>
      </c>
      <c r="AJ11" s="51" t="s">
        <v>651</v>
      </c>
      <c r="AK11" s="51" t="s">
        <v>651</v>
      </c>
      <c r="AL11" s="51" t="s">
        <v>651</v>
      </c>
      <c r="AM11" s="47" t="s">
        <v>703</v>
      </c>
    </row>
    <row r="12" spans="1:39" ht="189" x14ac:dyDescent="0.4">
      <c r="A12" s="69">
        <f t="shared" si="0"/>
        <v>8</v>
      </c>
      <c r="B12" s="96"/>
      <c r="C12" s="47"/>
      <c r="D12" s="47"/>
      <c r="E12" s="47"/>
      <c r="F12" s="73" t="s">
        <v>68</v>
      </c>
      <c r="G12" s="73" t="s">
        <v>67</v>
      </c>
      <c r="H12" s="73" t="s">
        <v>69</v>
      </c>
      <c r="I12" s="73" t="s">
        <v>62</v>
      </c>
      <c r="J12" s="73" t="s">
        <v>62</v>
      </c>
      <c r="K12" s="73"/>
      <c r="L12" s="94"/>
      <c r="M12" s="73">
        <v>11</v>
      </c>
      <c r="N12" s="94"/>
      <c r="O12" s="47" t="s">
        <v>25</v>
      </c>
      <c r="P12" s="47" t="s">
        <v>135</v>
      </c>
      <c r="Q12" s="47" t="s">
        <v>652</v>
      </c>
      <c r="R12" s="47" t="s">
        <v>653</v>
      </c>
      <c r="S12" s="73" t="s">
        <v>474</v>
      </c>
      <c r="T12" s="73">
        <v>5</v>
      </c>
      <c r="U12" s="73" t="s">
        <v>504</v>
      </c>
      <c r="V12" s="73" t="s">
        <v>419</v>
      </c>
      <c r="W12" s="48">
        <f t="shared" ref="W12:W18" si="2">(T12*Z12)/60</f>
        <v>6690.333333333333</v>
      </c>
      <c r="X12" s="88"/>
      <c r="Y12" s="75" t="s">
        <v>711</v>
      </c>
      <c r="Z12" s="50">
        <f t="shared" si="1"/>
        <v>80284</v>
      </c>
      <c r="AA12" s="51">
        <v>6603</v>
      </c>
      <c r="AB12" s="51">
        <v>6330</v>
      </c>
      <c r="AC12" s="51">
        <v>6516</v>
      </c>
      <c r="AD12" s="51">
        <v>6571</v>
      </c>
      <c r="AE12" s="51">
        <v>6768</v>
      </c>
      <c r="AF12" s="51">
        <v>6750</v>
      </c>
      <c r="AG12" s="51">
        <v>6818</v>
      </c>
      <c r="AH12" s="51">
        <v>6416</v>
      </c>
      <c r="AI12" s="51">
        <v>7116</v>
      </c>
      <c r="AJ12" s="51">
        <v>7957</v>
      </c>
      <c r="AK12" s="51">
        <v>6165</v>
      </c>
      <c r="AL12" s="51">
        <v>6274</v>
      </c>
      <c r="AM12" s="47"/>
    </row>
    <row r="13" spans="1:39" ht="27" x14ac:dyDescent="0.4">
      <c r="A13" s="69">
        <f t="shared" si="0"/>
        <v>9</v>
      </c>
      <c r="B13" s="96"/>
      <c r="C13" s="47"/>
      <c r="D13" s="47"/>
      <c r="E13" s="47"/>
      <c r="F13" s="73"/>
      <c r="G13" s="73"/>
      <c r="H13" s="73"/>
      <c r="I13" s="73"/>
      <c r="J13" s="73" t="s">
        <v>62</v>
      </c>
      <c r="K13" s="73"/>
      <c r="L13" s="94"/>
      <c r="M13" s="73">
        <v>12</v>
      </c>
      <c r="N13" s="94"/>
      <c r="O13" s="47" t="s">
        <v>25</v>
      </c>
      <c r="P13" s="47" t="s">
        <v>171</v>
      </c>
      <c r="Q13" s="47" t="s">
        <v>307</v>
      </c>
      <c r="R13" s="47"/>
      <c r="S13" s="73" t="s">
        <v>474</v>
      </c>
      <c r="T13" s="73">
        <v>15</v>
      </c>
      <c r="U13" s="73" t="s">
        <v>504</v>
      </c>
      <c r="V13" s="78" t="s">
        <v>419</v>
      </c>
      <c r="W13" s="48">
        <f t="shared" si="2"/>
        <v>110.75</v>
      </c>
      <c r="X13" s="88"/>
      <c r="Y13" s="75" t="s">
        <v>711</v>
      </c>
      <c r="Z13" s="50">
        <f t="shared" si="1"/>
        <v>443</v>
      </c>
      <c r="AA13" s="51">
        <v>46</v>
      </c>
      <c r="AB13" s="51">
        <v>45</v>
      </c>
      <c r="AC13" s="51">
        <v>51</v>
      </c>
      <c r="AD13" s="51">
        <v>37</v>
      </c>
      <c r="AE13" s="51">
        <v>24</v>
      </c>
      <c r="AF13" s="51">
        <v>35</v>
      </c>
      <c r="AG13" s="51">
        <v>30</v>
      </c>
      <c r="AH13" s="51">
        <v>48</v>
      </c>
      <c r="AI13" s="51">
        <v>46</v>
      </c>
      <c r="AJ13" s="51">
        <v>47</v>
      </c>
      <c r="AK13" s="51">
        <v>28</v>
      </c>
      <c r="AL13" s="51">
        <v>6</v>
      </c>
      <c r="AM13" s="47"/>
    </row>
    <row r="14" spans="1:39" ht="81" x14ac:dyDescent="0.4">
      <c r="A14" s="69">
        <f t="shared" si="0"/>
        <v>10</v>
      </c>
      <c r="B14" s="96"/>
      <c r="C14" s="47"/>
      <c r="D14" s="47"/>
      <c r="E14" s="47"/>
      <c r="F14" s="73"/>
      <c r="G14" s="73"/>
      <c r="H14" s="73"/>
      <c r="I14" s="73"/>
      <c r="J14" s="73" t="s">
        <v>62</v>
      </c>
      <c r="K14" s="73"/>
      <c r="L14" s="94"/>
      <c r="M14" s="73">
        <v>13</v>
      </c>
      <c r="N14" s="94"/>
      <c r="O14" s="47" t="s">
        <v>108</v>
      </c>
      <c r="P14" s="47" t="s">
        <v>106</v>
      </c>
      <c r="Q14" s="47" t="s">
        <v>767</v>
      </c>
      <c r="R14" s="47" t="s">
        <v>654</v>
      </c>
      <c r="S14" s="73" t="s">
        <v>474</v>
      </c>
      <c r="T14" s="73">
        <v>10</v>
      </c>
      <c r="U14" s="73" t="s">
        <v>504</v>
      </c>
      <c r="V14" s="78" t="s">
        <v>419</v>
      </c>
      <c r="W14" s="48">
        <f t="shared" si="2"/>
        <v>73.833333333333329</v>
      </c>
      <c r="X14" s="88"/>
      <c r="Y14" s="75" t="s">
        <v>711</v>
      </c>
      <c r="Z14" s="50">
        <f t="shared" si="1"/>
        <v>443</v>
      </c>
      <c r="AA14" s="51">
        <v>46</v>
      </c>
      <c r="AB14" s="51">
        <v>45</v>
      </c>
      <c r="AC14" s="51">
        <v>51</v>
      </c>
      <c r="AD14" s="51">
        <v>37</v>
      </c>
      <c r="AE14" s="51">
        <v>24</v>
      </c>
      <c r="AF14" s="51">
        <v>35</v>
      </c>
      <c r="AG14" s="51">
        <v>30</v>
      </c>
      <c r="AH14" s="51">
        <v>48</v>
      </c>
      <c r="AI14" s="51">
        <v>46</v>
      </c>
      <c r="AJ14" s="51">
        <v>47</v>
      </c>
      <c r="AK14" s="51">
        <v>28</v>
      </c>
      <c r="AL14" s="51">
        <v>6</v>
      </c>
      <c r="AM14" s="47" t="s">
        <v>443</v>
      </c>
    </row>
    <row r="15" spans="1:39" ht="135" x14ac:dyDescent="0.4">
      <c r="A15" s="69">
        <f t="shared" si="0"/>
        <v>11</v>
      </c>
      <c r="B15" s="96"/>
      <c r="C15" s="47"/>
      <c r="D15" s="47"/>
      <c r="E15" s="47"/>
      <c r="F15" s="73"/>
      <c r="G15" s="73"/>
      <c r="H15" s="73"/>
      <c r="I15" s="73"/>
      <c r="J15" s="73" t="s">
        <v>62</v>
      </c>
      <c r="K15" s="73"/>
      <c r="L15" s="94"/>
      <c r="M15" s="73">
        <v>14</v>
      </c>
      <c r="N15" s="94"/>
      <c r="O15" s="47" t="s">
        <v>105</v>
      </c>
      <c r="P15" s="47" t="s">
        <v>105</v>
      </c>
      <c r="Q15" s="47" t="s">
        <v>655</v>
      </c>
      <c r="R15" s="47" t="s">
        <v>527</v>
      </c>
      <c r="S15" s="73" t="s">
        <v>474</v>
      </c>
      <c r="T15" s="73">
        <v>10</v>
      </c>
      <c r="U15" s="73" t="s">
        <v>504</v>
      </c>
      <c r="V15" s="73" t="s">
        <v>419</v>
      </c>
      <c r="W15" s="48">
        <f t="shared" si="2"/>
        <v>73.833333333333329</v>
      </c>
      <c r="X15" s="88"/>
      <c r="Y15" s="75" t="s">
        <v>711</v>
      </c>
      <c r="Z15" s="50">
        <f t="shared" si="1"/>
        <v>443</v>
      </c>
      <c r="AA15" s="51">
        <v>46</v>
      </c>
      <c r="AB15" s="51">
        <v>45</v>
      </c>
      <c r="AC15" s="51">
        <v>51</v>
      </c>
      <c r="AD15" s="51">
        <v>37</v>
      </c>
      <c r="AE15" s="51">
        <v>24</v>
      </c>
      <c r="AF15" s="51">
        <v>35</v>
      </c>
      <c r="AG15" s="51">
        <v>30</v>
      </c>
      <c r="AH15" s="51">
        <v>48</v>
      </c>
      <c r="AI15" s="51">
        <v>46</v>
      </c>
      <c r="AJ15" s="51">
        <v>47</v>
      </c>
      <c r="AK15" s="51">
        <v>28</v>
      </c>
      <c r="AL15" s="51">
        <v>6</v>
      </c>
      <c r="AM15" s="47" t="s">
        <v>807</v>
      </c>
    </row>
    <row r="16" spans="1:39" ht="67.5" x14ac:dyDescent="0.4">
      <c r="A16" s="69">
        <f t="shared" si="0"/>
        <v>12</v>
      </c>
      <c r="B16" s="96"/>
      <c r="C16" s="47"/>
      <c r="D16" s="47"/>
      <c r="E16" s="47"/>
      <c r="F16" s="73"/>
      <c r="G16" s="73"/>
      <c r="H16" s="73"/>
      <c r="I16" s="73"/>
      <c r="J16" s="73" t="s">
        <v>62</v>
      </c>
      <c r="K16" s="73"/>
      <c r="L16" s="94"/>
      <c r="M16" s="73">
        <v>15</v>
      </c>
      <c r="N16" s="94"/>
      <c r="O16" s="47" t="s">
        <v>112</v>
      </c>
      <c r="P16" s="47" t="s">
        <v>339</v>
      </c>
      <c r="Q16" s="47" t="s">
        <v>768</v>
      </c>
      <c r="R16" s="47" t="s">
        <v>656</v>
      </c>
      <c r="S16" s="73" t="s">
        <v>474</v>
      </c>
      <c r="T16" s="73">
        <v>10</v>
      </c>
      <c r="U16" s="73" t="s">
        <v>477</v>
      </c>
      <c r="V16" s="73" t="s">
        <v>419</v>
      </c>
      <c r="W16" s="48">
        <f t="shared" si="2"/>
        <v>1568.3333333333333</v>
      </c>
      <c r="X16" s="88"/>
      <c r="Y16" s="75" t="s">
        <v>711</v>
      </c>
      <c r="Z16" s="50">
        <f t="shared" si="1"/>
        <v>9410</v>
      </c>
      <c r="AA16" s="51">
        <v>888</v>
      </c>
      <c r="AB16" s="51">
        <v>755</v>
      </c>
      <c r="AC16" s="51">
        <v>832</v>
      </c>
      <c r="AD16" s="51">
        <v>760</v>
      </c>
      <c r="AE16" s="51">
        <v>749</v>
      </c>
      <c r="AF16" s="51">
        <v>736</v>
      </c>
      <c r="AG16" s="51">
        <v>833</v>
      </c>
      <c r="AH16" s="51">
        <v>783</v>
      </c>
      <c r="AI16" s="51">
        <v>918</v>
      </c>
      <c r="AJ16" s="51">
        <v>781</v>
      </c>
      <c r="AK16" s="51">
        <v>953</v>
      </c>
      <c r="AL16" s="51">
        <v>422</v>
      </c>
      <c r="AM16" s="47"/>
    </row>
    <row r="17" spans="1:39" ht="67.5" x14ac:dyDescent="0.4">
      <c r="A17" s="69">
        <f t="shared" si="0"/>
        <v>13</v>
      </c>
      <c r="B17" s="96"/>
      <c r="C17" s="47"/>
      <c r="D17" s="47"/>
      <c r="E17" s="47"/>
      <c r="F17" s="73" t="s">
        <v>68</v>
      </c>
      <c r="G17" s="73" t="s">
        <v>67</v>
      </c>
      <c r="H17" s="73" t="s">
        <v>69</v>
      </c>
      <c r="I17" s="73" t="s">
        <v>62</v>
      </c>
      <c r="J17" s="73" t="s">
        <v>62</v>
      </c>
      <c r="K17" s="73"/>
      <c r="L17" s="94"/>
      <c r="M17" s="73">
        <v>16</v>
      </c>
      <c r="N17" s="94"/>
      <c r="O17" s="47" t="s">
        <v>25</v>
      </c>
      <c r="P17" s="47" t="s">
        <v>186</v>
      </c>
      <c r="Q17" s="47" t="s">
        <v>657</v>
      </c>
      <c r="R17" s="47"/>
      <c r="S17" s="73" t="s">
        <v>474</v>
      </c>
      <c r="T17" s="73">
        <v>10</v>
      </c>
      <c r="U17" s="73" t="s">
        <v>505</v>
      </c>
      <c r="V17" s="73" t="s">
        <v>419</v>
      </c>
      <c r="W17" s="48">
        <f t="shared" si="2"/>
        <v>120.66666666666667</v>
      </c>
      <c r="X17" s="88"/>
      <c r="Y17" s="75" t="s">
        <v>711</v>
      </c>
      <c r="Z17" s="50">
        <f t="shared" si="1"/>
        <v>724</v>
      </c>
      <c r="AA17" s="51">
        <v>43</v>
      </c>
      <c r="AB17" s="51">
        <v>60</v>
      </c>
      <c r="AC17" s="51">
        <v>50</v>
      </c>
      <c r="AD17" s="51">
        <v>61</v>
      </c>
      <c r="AE17" s="51">
        <v>61</v>
      </c>
      <c r="AF17" s="51">
        <v>65</v>
      </c>
      <c r="AG17" s="51">
        <v>60</v>
      </c>
      <c r="AH17" s="51">
        <v>61</v>
      </c>
      <c r="AI17" s="51">
        <v>57</v>
      </c>
      <c r="AJ17" s="51">
        <v>64</v>
      </c>
      <c r="AK17" s="51">
        <v>69</v>
      </c>
      <c r="AL17" s="51">
        <v>73</v>
      </c>
      <c r="AM17" s="47"/>
    </row>
    <row r="18" spans="1:39" ht="54" x14ac:dyDescent="0.4">
      <c r="A18" s="69">
        <f t="shared" si="0"/>
        <v>14</v>
      </c>
      <c r="B18" s="96"/>
      <c r="C18" s="47"/>
      <c r="D18" s="47"/>
      <c r="E18" s="47"/>
      <c r="F18" s="73" t="s">
        <v>68</v>
      </c>
      <c r="G18" s="73" t="s">
        <v>67</v>
      </c>
      <c r="H18" s="73" t="s">
        <v>69</v>
      </c>
      <c r="I18" s="73" t="s">
        <v>62</v>
      </c>
      <c r="J18" s="73" t="s">
        <v>62</v>
      </c>
      <c r="K18" s="73"/>
      <c r="L18" s="94"/>
      <c r="M18" s="73">
        <v>17</v>
      </c>
      <c r="N18" s="94"/>
      <c r="O18" s="47" t="s">
        <v>108</v>
      </c>
      <c r="P18" s="47" t="s">
        <v>187</v>
      </c>
      <c r="Q18" s="47" t="s">
        <v>373</v>
      </c>
      <c r="R18" s="47" t="s">
        <v>285</v>
      </c>
      <c r="S18" s="73" t="s">
        <v>474</v>
      </c>
      <c r="T18" s="73">
        <v>5</v>
      </c>
      <c r="U18" s="73" t="s">
        <v>505</v>
      </c>
      <c r="V18" s="73" t="s">
        <v>419</v>
      </c>
      <c r="W18" s="48">
        <f t="shared" si="2"/>
        <v>60.333333333333336</v>
      </c>
      <c r="X18" s="88"/>
      <c r="Y18" s="75" t="s">
        <v>711</v>
      </c>
      <c r="Z18" s="50">
        <f t="shared" si="1"/>
        <v>724</v>
      </c>
      <c r="AA18" s="51">
        <v>43</v>
      </c>
      <c r="AB18" s="51">
        <v>60</v>
      </c>
      <c r="AC18" s="51">
        <v>50</v>
      </c>
      <c r="AD18" s="51">
        <v>61</v>
      </c>
      <c r="AE18" s="51">
        <v>61</v>
      </c>
      <c r="AF18" s="51">
        <v>65</v>
      </c>
      <c r="AG18" s="51">
        <v>60</v>
      </c>
      <c r="AH18" s="51">
        <v>61</v>
      </c>
      <c r="AI18" s="51">
        <v>57</v>
      </c>
      <c r="AJ18" s="51">
        <v>64</v>
      </c>
      <c r="AK18" s="51">
        <v>69</v>
      </c>
      <c r="AL18" s="51">
        <v>73</v>
      </c>
      <c r="AM18" s="47" t="s">
        <v>808</v>
      </c>
    </row>
    <row r="19" spans="1:39" ht="54" x14ac:dyDescent="0.4">
      <c r="A19" s="69">
        <f t="shared" si="0"/>
        <v>15</v>
      </c>
      <c r="B19" s="96"/>
      <c r="C19" s="47"/>
      <c r="D19" s="47"/>
      <c r="E19" s="47"/>
      <c r="F19" s="73" t="s">
        <v>68</v>
      </c>
      <c r="G19" s="73" t="s">
        <v>67</v>
      </c>
      <c r="H19" s="73" t="s">
        <v>69</v>
      </c>
      <c r="I19" s="73" t="s">
        <v>62</v>
      </c>
      <c r="J19" s="73" t="s">
        <v>62</v>
      </c>
      <c r="K19" s="73"/>
      <c r="L19" s="94"/>
      <c r="M19" s="73">
        <v>18</v>
      </c>
      <c r="N19" s="94"/>
      <c r="O19" s="47" t="s">
        <v>329</v>
      </c>
      <c r="P19" s="47" t="s">
        <v>602</v>
      </c>
      <c r="Q19" s="47" t="s">
        <v>769</v>
      </c>
      <c r="R19" s="47" t="s">
        <v>603</v>
      </c>
      <c r="S19" s="73" t="s">
        <v>417</v>
      </c>
      <c r="T19" s="73">
        <v>20</v>
      </c>
      <c r="U19" s="73" t="s">
        <v>504</v>
      </c>
      <c r="V19" s="73" t="s">
        <v>419</v>
      </c>
      <c r="W19" s="48">
        <f>(T19*243)/60</f>
        <v>81</v>
      </c>
      <c r="X19" s="88"/>
      <c r="Y19" s="75" t="s">
        <v>713</v>
      </c>
      <c r="Z19" s="50">
        <f t="shared" si="1"/>
        <v>724</v>
      </c>
      <c r="AA19" s="51">
        <v>43</v>
      </c>
      <c r="AB19" s="51">
        <v>60</v>
      </c>
      <c r="AC19" s="51">
        <v>50</v>
      </c>
      <c r="AD19" s="51">
        <v>61</v>
      </c>
      <c r="AE19" s="51">
        <v>61</v>
      </c>
      <c r="AF19" s="51">
        <v>65</v>
      </c>
      <c r="AG19" s="51">
        <v>60</v>
      </c>
      <c r="AH19" s="51">
        <v>61</v>
      </c>
      <c r="AI19" s="51">
        <v>57</v>
      </c>
      <c r="AJ19" s="51">
        <v>64</v>
      </c>
      <c r="AK19" s="51">
        <v>69</v>
      </c>
      <c r="AL19" s="51">
        <v>73</v>
      </c>
      <c r="AM19" s="47" t="s">
        <v>470</v>
      </c>
    </row>
    <row r="20" spans="1:39" x14ac:dyDescent="0.4">
      <c r="A20" s="69">
        <f t="shared" si="0"/>
        <v>16</v>
      </c>
      <c r="B20" s="96"/>
      <c r="C20" s="47"/>
      <c r="D20" s="47"/>
      <c r="E20" s="47"/>
      <c r="F20" s="73"/>
      <c r="G20" s="73"/>
      <c r="H20" s="73"/>
      <c r="I20" s="73"/>
      <c r="J20" s="73" t="s">
        <v>62</v>
      </c>
      <c r="K20" s="73"/>
      <c r="L20" s="94"/>
      <c r="M20" s="73">
        <v>19</v>
      </c>
      <c r="N20" s="94"/>
      <c r="O20" s="47" t="s">
        <v>32</v>
      </c>
      <c r="P20" s="47" t="s">
        <v>757</v>
      </c>
      <c r="Q20" s="47" t="s">
        <v>770</v>
      </c>
      <c r="R20" s="47"/>
      <c r="S20" s="73" t="s">
        <v>474</v>
      </c>
      <c r="T20" s="73">
        <v>3</v>
      </c>
      <c r="U20" s="73" t="s">
        <v>477</v>
      </c>
      <c r="V20" s="73" t="s">
        <v>419</v>
      </c>
      <c r="W20" s="48">
        <f t="shared" ref="W20:W31" si="3">(T20*Z20)/60</f>
        <v>36.200000000000003</v>
      </c>
      <c r="X20" s="88"/>
      <c r="Y20" s="75" t="s">
        <v>711</v>
      </c>
      <c r="Z20" s="50">
        <f t="shared" si="1"/>
        <v>724</v>
      </c>
      <c r="AA20" s="51">
        <v>43</v>
      </c>
      <c r="AB20" s="51">
        <v>60</v>
      </c>
      <c r="AC20" s="51">
        <v>50</v>
      </c>
      <c r="AD20" s="51">
        <v>61</v>
      </c>
      <c r="AE20" s="51">
        <v>61</v>
      </c>
      <c r="AF20" s="51">
        <v>65</v>
      </c>
      <c r="AG20" s="51">
        <v>60</v>
      </c>
      <c r="AH20" s="51">
        <v>61</v>
      </c>
      <c r="AI20" s="51">
        <v>57</v>
      </c>
      <c r="AJ20" s="51">
        <v>64</v>
      </c>
      <c r="AK20" s="51">
        <v>69</v>
      </c>
      <c r="AL20" s="51">
        <v>73</v>
      </c>
      <c r="AM20" s="47" t="s">
        <v>809</v>
      </c>
    </row>
    <row r="21" spans="1:39" ht="94.5" x14ac:dyDescent="0.4">
      <c r="A21" s="69">
        <f t="shared" si="0"/>
        <v>17</v>
      </c>
      <c r="B21" s="96"/>
      <c r="C21" s="47"/>
      <c r="D21" s="47"/>
      <c r="E21" s="47"/>
      <c r="F21" s="73"/>
      <c r="G21" s="73"/>
      <c r="H21" s="73"/>
      <c r="I21" s="73"/>
      <c r="J21" s="73" t="s">
        <v>62</v>
      </c>
      <c r="K21" s="73"/>
      <c r="L21" s="94"/>
      <c r="M21" s="73">
        <v>20</v>
      </c>
      <c r="N21" s="94"/>
      <c r="O21" s="47" t="s">
        <v>108</v>
      </c>
      <c r="P21" s="47" t="s">
        <v>108</v>
      </c>
      <c r="Q21" s="47" t="s">
        <v>376</v>
      </c>
      <c r="R21" s="47" t="s">
        <v>340</v>
      </c>
      <c r="S21" s="73" t="s">
        <v>474</v>
      </c>
      <c r="T21" s="73">
        <v>5</v>
      </c>
      <c r="U21" s="73" t="s">
        <v>476</v>
      </c>
      <c r="V21" s="73" t="s">
        <v>419</v>
      </c>
      <c r="W21" s="48">
        <f t="shared" si="3"/>
        <v>99.833333333333329</v>
      </c>
      <c r="X21" s="88"/>
      <c r="Y21" s="75" t="s">
        <v>711</v>
      </c>
      <c r="Z21" s="50">
        <f t="shared" si="1"/>
        <v>1198</v>
      </c>
      <c r="AA21" s="51">
        <v>95</v>
      </c>
      <c r="AB21" s="51">
        <v>122</v>
      </c>
      <c r="AC21" s="51">
        <v>104</v>
      </c>
      <c r="AD21" s="51">
        <v>109</v>
      </c>
      <c r="AE21" s="51">
        <v>93</v>
      </c>
      <c r="AF21" s="51">
        <v>98</v>
      </c>
      <c r="AG21" s="51">
        <v>100</v>
      </c>
      <c r="AH21" s="51">
        <v>119</v>
      </c>
      <c r="AI21" s="51">
        <v>83</v>
      </c>
      <c r="AJ21" s="51">
        <v>87</v>
      </c>
      <c r="AK21" s="51">
        <v>90</v>
      </c>
      <c r="AL21" s="51">
        <v>98</v>
      </c>
      <c r="AM21" s="47" t="s">
        <v>622</v>
      </c>
    </row>
    <row r="22" spans="1:39" ht="27" x14ac:dyDescent="0.4">
      <c r="A22" s="69">
        <f t="shared" si="0"/>
        <v>18</v>
      </c>
      <c r="B22" s="96"/>
      <c r="C22" s="47"/>
      <c r="D22" s="47"/>
      <c r="E22" s="47"/>
      <c r="F22" s="73"/>
      <c r="G22" s="73"/>
      <c r="H22" s="73"/>
      <c r="I22" s="73"/>
      <c r="J22" s="73" t="s">
        <v>62</v>
      </c>
      <c r="K22" s="73"/>
      <c r="L22" s="94"/>
      <c r="M22" s="73">
        <v>22</v>
      </c>
      <c r="N22" s="94"/>
      <c r="O22" s="47" t="s">
        <v>108</v>
      </c>
      <c r="P22" s="47" t="s">
        <v>109</v>
      </c>
      <c r="Q22" s="47" t="s">
        <v>374</v>
      </c>
      <c r="R22" s="47"/>
      <c r="S22" s="73" t="s">
        <v>474</v>
      </c>
      <c r="T22" s="73">
        <v>1</v>
      </c>
      <c r="U22" s="73" t="s">
        <v>476</v>
      </c>
      <c r="V22" s="73" t="s">
        <v>419</v>
      </c>
      <c r="W22" s="48">
        <f t="shared" si="3"/>
        <v>19.966666666666665</v>
      </c>
      <c r="X22" s="88"/>
      <c r="Y22" s="75" t="s">
        <v>711</v>
      </c>
      <c r="Z22" s="50">
        <f>SUM(AA22:AL22)</f>
        <v>1198</v>
      </c>
      <c r="AA22" s="51">
        <v>95</v>
      </c>
      <c r="AB22" s="51">
        <v>122</v>
      </c>
      <c r="AC22" s="51">
        <v>104</v>
      </c>
      <c r="AD22" s="51">
        <v>109</v>
      </c>
      <c r="AE22" s="51">
        <v>93</v>
      </c>
      <c r="AF22" s="51">
        <v>98</v>
      </c>
      <c r="AG22" s="51">
        <v>100</v>
      </c>
      <c r="AH22" s="51">
        <v>119</v>
      </c>
      <c r="AI22" s="51">
        <v>83</v>
      </c>
      <c r="AJ22" s="51">
        <v>87</v>
      </c>
      <c r="AK22" s="51">
        <v>90</v>
      </c>
      <c r="AL22" s="51">
        <v>98</v>
      </c>
      <c r="AM22" s="47" t="s">
        <v>443</v>
      </c>
    </row>
    <row r="23" spans="1:39" ht="148.5" x14ac:dyDescent="0.4">
      <c r="A23" s="69">
        <f t="shared" si="0"/>
        <v>19</v>
      </c>
      <c r="B23" s="96"/>
      <c r="C23" s="47"/>
      <c r="D23" s="47"/>
      <c r="E23" s="47"/>
      <c r="F23" s="73"/>
      <c r="G23" s="73"/>
      <c r="H23" s="73"/>
      <c r="I23" s="73"/>
      <c r="J23" s="73" t="s">
        <v>62</v>
      </c>
      <c r="K23" s="73"/>
      <c r="L23" s="94"/>
      <c r="M23" s="73">
        <v>23</v>
      </c>
      <c r="N23" s="94"/>
      <c r="O23" s="47" t="s">
        <v>329</v>
      </c>
      <c r="P23" s="47" t="s">
        <v>110</v>
      </c>
      <c r="Q23" s="47" t="s">
        <v>771</v>
      </c>
      <c r="R23" s="52" t="s">
        <v>743</v>
      </c>
      <c r="S23" s="73" t="s">
        <v>474</v>
      </c>
      <c r="T23" s="73">
        <v>1</v>
      </c>
      <c r="U23" s="73" t="s">
        <v>476</v>
      </c>
      <c r="V23" s="73" t="s">
        <v>419</v>
      </c>
      <c r="W23" s="48">
        <f t="shared" si="3"/>
        <v>19.966666666666665</v>
      </c>
      <c r="X23" s="88"/>
      <c r="Y23" s="75" t="s">
        <v>711</v>
      </c>
      <c r="Z23" s="50">
        <f>SUM(AA23:AL23)</f>
        <v>1198</v>
      </c>
      <c r="AA23" s="51">
        <v>95</v>
      </c>
      <c r="AB23" s="51">
        <v>122</v>
      </c>
      <c r="AC23" s="51">
        <v>104</v>
      </c>
      <c r="AD23" s="51">
        <v>109</v>
      </c>
      <c r="AE23" s="51">
        <v>93</v>
      </c>
      <c r="AF23" s="51">
        <v>98</v>
      </c>
      <c r="AG23" s="51">
        <v>100</v>
      </c>
      <c r="AH23" s="51">
        <v>119</v>
      </c>
      <c r="AI23" s="51">
        <v>83</v>
      </c>
      <c r="AJ23" s="51">
        <v>87</v>
      </c>
      <c r="AK23" s="51">
        <v>90</v>
      </c>
      <c r="AL23" s="51">
        <v>98</v>
      </c>
      <c r="AM23" s="47" t="s">
        <v>805</v>
      </c>
    </row>
    <row r="24" spans="1:39" ht="27" x14ac:dyDescent="0.4">
      <c r="A24" s="69">
        <f t="shared" si="0"/>
        <v>20</v>
      </c>
      <c r="B24" s="96"/>
      <c r="C24" s="47"/>
      <c r="D24" s="47"/>
      <c r="E24" s="47"/>
      <c r="F24" s="73"/>
      <c r="G24" s="73"/>
      <c r="H24" s="73"/>
      <c r="I24" s="73"/>
      <c r="J24" s="73" t="s">
        <v>62</v>
      </c>
      <c r="K24" s="73"/>
      <c r="L24" s="94"/>
      <c r="M24" s="73">
        <v>24</v>
      </c>
      <c r="N24" s="94"/>
      <c r="O24" s="47" t="s">
        <v>25</v>
      </c>
      <c r="P24" s="47" t="s">
        <v>107</v>
      </c>
      <c r="Q24" s="47" t="s">
        <v>671</v>
      </c>
      <c r="R24" s="52"/>
      <c r="S24" s="73" t="s">
        <v>474</v>
      </c>
      <c r="T24" s="73">
        <v>1</v>
      </c>
      <c r="U24" s="73" t="s">
        <v>476</v>
      </c>
      <c r="V24" s="73" t="s">
        <v>419</v>
      </c>
      <c r="W24" s="48">
        <f t="shared" si="3"/>
        <v>19.966666666666665</v>
      </c>
      <c r="X24" s="88"/>
      <c r="Y24" s="75" t="s">
        <v>711</v>
      </c>
      <c r="Z24" s="50">
        <f t="shared" si="1"/>
        <v>1198</v>
      </c>
      <c r="AA24" s="51">
        <v>95</v>
      </c>
      <c r="AB24" s="51">
        <v>122</v>
      </c>
      <c r="AC24" s="51">
        <v>104</v>
      </c>
      <c r="AD24" s="51">
        <v>109</v>
      </c>
      <c r="AE24" s="51">
        <v>93</v>
      </c>
      <c r="AF24" s="51">
        <v>98</v>
      </c>
      <c r="AG24" s="51">
        <v>100</v>
      </c>
      <c r="AH24" s="51">
        <v>119</v>
      </c>
      <c r="AI24" s="51">
        <v>83</v>
      </c>
      <c r="AJ24" s="51">
        <v>87</v>
      </c>
      <c r="AK24" s="51">
        <v>90</v>
      </c>
      <c r="AL24" s="51">
        <v>98</v>
      </c>
      <c r="AM24" s="47"/>
    </row>
    <row r="25" spans="1:39" ht="54" x14ac:dyDescent="0.4">
      <c r="A25" s="69">
        <f t="shared" si="0"/>
        <v>21</v>
      </c>
      <c r="B25" s="96"/>
      <c r="C25" s="47"/>
      <c r="D25" s="47"/>
      <c r="E25" s="47"/>
      <c r="F25" s="73"/>
      <c r="G25" s="73"/>
      <c r="H25" s="73"/>
      <c r="I25" s="73"/>
      <c r="J25" s="73" t="s">
        <v>62</v>
      </c>
      <c r="K25" s="73"/>
      <c r="L25" s="94"/>
      <c r="M25" s="73">
        <v>25</v>
      </c>
      <c r="N25" s="94"/>
      <c r="O25" s="47" t="s">
        <v>25</v>
      </c>
      <c r="P25" s="47" t="s">
        <v>136</v>
      </c>
      <c r="Q25" s="47" t="s">
        <v>672</v>
      </c>
      <c r="R25" s="52"/>
      <c r="S25" s="73" t="s">
        <v>474</v>
      </c>
      <c r="T25" s="73">
        <v>5</v>
      </c>
      <c r="U25" s="73" t="s">
        <v>476</v>
      </c>
      <c r="V25" s="73" t="s">
        <v>419</v>
      </c>
      <c r="W25" s="48">
        <f t="shared" si="3"/>
        <v>93.25</v>
      </c>
      <c r="X25" s="88"/>
      <c r="Y25" s="75" t="s">
        <v>711</v>
      </c>
      <c r="Z25" s="50">
        <f>SUM(AA25:AL25)</f>
        <v>1119</v>
      </c>
      <c r="AA25" s="51">
        <v>95</v>
      </c>
      <c r="AB25" s="51">
        <v>122</v>
      </c>
      <c r="AC25" s="51">
        <v>104</v>
      </c>
      <c r="AD25" s="51">
        <v>109</v>
      </c>
      <c r="AE25" s="51">
        <v>93</v>
      </c>
      <c r="AF25" s="51">
        <v>98</v>
      </c>
      <c r="AG25" s="51">
        <v>100</v>
      </c>
      <c r="AH25" s="51">
        <v>119</v>
      </c>
      <c r="AI25" s="51">
        <v>83</v>
      </c>
      <c r="AJ25" s="51">
        <v>87</v>
      </c>
      <c r="AK25" s="51">
        <v>90</v>
      </c>
      <c r="AL25" s="51">
        <v>19</v>
      </c>
      <c r="AM25" s="47"/>
    </row>
    <row r="26" spans="1:39" ht="135" x14ac:dyDescent="0.4">
      <c r="A26" s="69">
        <f t="shared" si="0"/>
        <v>22</v>
      </c>
      <c r="B26" s="96"/>
      <c r="C26" s="47"/>
      <c r="D26" s="47"/>
      <c r="E26" s="47"/>
      <c r="F26" s="73"/>
      <c r="G26" s="73"/>
      <c r="H26" s="73"/>
      <c r="I26" s="73"/>
      <c r="J26" s="73" t="s">
        <v>62</v>
      </c>
      <c r="K26" s="73"/>
      <c r="L26" s="94"/>
      <c r="M26" s="73">
        <v>26</v>
      </c>
      <c r="N26" s="94"/>
      <c r="O26" s="47" t="s">
        <v>32</v>
      </c>
      <c r="P26" s="47" t="s">
        <v>117</v>
      </c>
      <c r="Q26" s="47" t="s">
        <v>658</v>
      </c>
      <c r="R26" s="52"/>
      <c r="S26" s="73" t="s">
        <v>416</v>
      </c>
      <c r="T26" s="73">
        <v>5</v>
      </c>
      <c r="U26" s="73" t="s">
        <v>476</v>
      </c>
      <c r="V26" s="73" t="s">
        <v>419</v>
      </c>
      <c r="W26" s="48">
        <f t="shared" si="3"/>
        <v>93.25</v>
      </c>
      <c r="X26" s="88"/>
      <c r="Y26" s="75" t="s">
        <v>711</v>
      </c>
      <c r="Z26" s="50">
        <f t="shared" si="1"/>
        <v>1119</v>
      </c>
      <c r="AA26" s="51">
        <v>95</v>
      </c>
      <c r="AB26" s="51">
        <v>122</v>
      </c>
      <c r="AC26" s="51">
        <v>104</v>
      </c>
      <c r="AD26" s="51">
        <v>109</v>
      </c>
      <c r="AE26" s="51">
        <v>93</v>
      </c>
      <c r="AF26" s="51">
        <v>98</v>
      </c>
      <c r="AG26" s="51">
        <v>100</v>
      </c>
      <c r="AH26" s="51">
        <v>119</v>
      </c>
      <c r="AI26" s="51">
        <v>83</v>
      </c>
      <c r="AJ26" s="51">
        <v>87</v>
      </c>
      <c r="AK26" s="51">
        <v>90</v>
      </c>
      <c r="AL26" s="51">
        <v>19</v>
      </c>
      <c r="AM26" s="47"/>
    </row>
    <row r="27" spans="1:39" ht="216" x14ac:dyDescent="0.4">
      <c r="A27" s="69">
        <f t="shared" si="0"/>
        <v>23</v>
      </c>
      <c r="B27" s="96"/>
      <c r="C27" s="47"/>
      <c r="D27" s="47"/>
      <c r="E27" s="47"/>
      <c r="F27" s="73"/>
      <c r="G27" s="73"/>
      <c r="H27" s="73"/>
      <c r="I27" s="73"/>
      <c r="J27" s="73" t="s">
        <v>62</v>
      </c>
      <c r="K27" s="73"/>
      <c r="L27" s="94"/>
      <c r="M27" s="73">
        <v>27</v>
      </c>
      <c r="N27" s="94" t="s">
        <v>60</v>
      </c>
      <c r="O27" s="47" t="s">
        <v>108</v>
      </c>
      <c r="P27" s="47" t="s">
        <v>108</v>
      </c>
      <c r="Q27" s="47" t="s">
        <v>673</v>
      </c>
      <c r="R27" s="47" t="s">
        <v>772</v>
      </c>
      <c r="S27" s="73" t="s">
        <v>416</v>
      </c>
      <c r="T27" s="73">
        <v>3</v>
      </c>
      <c r="U27" s="73" t="s">
        <v>508</v>
      </c>
      <c r="V27" s="73" t="s">
        <v>419</v>
      </c>
      <c r="W27" s="48">
        <f t="shared" si="3"/>
        <v>3940.4</v>
      </c>
      <c r="X27" s="88"/>
      <c r="Y27" s="75" t="s">
        <v>711</v>
      </c>
      <c r="Z27" s="50">
        <f t="shared" si="1"/>
        <v>78808</v>
      </c>
      <c r="AA27" s="51">
        <v>6497</v>
      </c>
      <c r="AB27" s="51">
        <v>6190</v>
      </c>
      <c r="AC27" s="51">
        <v>6392</v>
      </c>
      <c r="AD27" s="51">
        <v>6446</v>
      </c>
      <c r="AE27" s="51">
        <v>6651</v>
      </c>
      <c r="AF27" s="51">
        <v>6626</v>
      </c>
      <c r="AG27" s="51">
        <v>6684</v>
      </c>
      <c r="AH27" s="51">
        <v>6282</v>
      </c>
      <c r="AI27" s="51">
        <v>7009</v>
      </c>
      <c r="AJ27" s="51">
        <v>7843</v>
      </c>
      <c r="AK27" s="51">
        <v>6042</v>
      </c>
      <c r="AL27" s="51">
        <v>6146</v>
      </c>
      <c r="AM27" s="47" t="s">
        <v>623</v>
      </c>
    </row>
    <row r="28" spans="1:39" ht="40.5" x14ac:dyDescent="0.4">
      <c r="A28" s="69">
        <f t="shared" si="0"/>
        <v>24</v>
      </c>
      <c r="B28" s="96"/>
      <c r="C28" s="47"/>
      <c r="D28" s="47"/>
      <c r="E28" s="47"/>
      <c r="F28" s="73"/>
      <c r="G28" s="73"/>
      <c r="H28" s="73"/>
      <c r="I28" s="73"/>
      <c r="J28" s="73"/>
      <c r="K28" s="73"/>
      <c r="L28" s="94"/>
      <c r="M28" s="73">
        <v>28</v>
      </c>
      <c r="N28" s="94"/>
      <c r="O28" s="47" t="s">
        <v>108</v>
      </c>
      <c r="P28" s="47" t="s">
        <v>615</v>
      </c>
      <c r="Q28" s="47" t="s">
        <v>568</v>
      </c>
      <c r="R28" s="47" t="s">
        <v>663</v>
      </c>
      <c r="S28" s="73" t="s">
        <v>416</v>
      </c>
      <c r="T28" s="73">
        <v>10</v>
      </c>
      <c r="U28" s="73" t="s">
        <v>476</v>
      </c>
      <c r="V28" s="73" t="s">
        <v>419</v>
      </c>
      <c r="W28" s="48">
        <f t="shared" si="3"/>
        <v>230</v>
      </c>
      <c r="X28" s="88"/>
      <c r="Y28" s="75" t="s">
        <v>711</v>
      </c>
      <c r="Z28" s="50">
        <f t="shared" si="1"/>
        <v>1380</v>
      </c>
      <c r="AA28" s="51">
        <v>115</v>
      </c>
      <c r="AB28" s="51">
        <v>115</v>
      </c>
      <c r="AC28" s="51">
        <v>115</v>
      </c>
      <c r="AD28" s="51">
        <v>115</v>
      </c>
      <c r="AE28" s="51">
        <v>115</v>
      </c>
      <c r="AF28" s="51">
        <v>115</v>
      </c>
      <c r="AG28" s="51">
        <v>115</v>
      </c>
      <c r="AH28" s="51">
        <v>115</v>
      </c>
      <c r="AI28" s="51">
        <v>115</v>
      </c>
      <c r="AJ28" s="51">
        <v>115</v>
      </c>
      <c r="AK28" s="51">
        <v>115</v>
      </c>
      <c r="AL28" s="51">
        <v>115</v>
      </c>
      <c r="AM28" s="47" t="s">
        <v>697</v>
      </c>
    </row>
    <row r="29" spans="1:39" ht="94.5" x14ac:dyDescent="0.4">
      <c r="A29" s="69">
        <f t="shared" si="0"/>
        <v>25</v>
      </c>
      <c r="B29" s="96"/>
      <c r="C29" s="47"/>
      <c r="D29" s="47"/>
      <c r="E29" s="47"/>
      <c r="F29" s="73" t="s">
        <v>68</v>
      </c>
      <c r="G29" s="73" t="s">
        <v>67</v>
      </c>
      <c r="H29" s="73" t="s">
        <v>69</v>
      </c>
      <c r="I29" s="73" t="s">
        <v>62</v>
      </c>
      <c r="J29" s="73" t="s">
        <v>62</v>
      </c>
      <c r="K29" s="73"/>
      <c r="L29" s="94"/>
      <c r="M29" s="73">
        <v>29</v>
      </c>
      <c r="N29" s="94"/>
      <c r="O29" s="47" t="s">
        <v>31</v>
      </c>
      <c r="P29" s="47" t="s">
        <v>110</v>
      </c>
      <c r="Q29" s="47" t="s">
        <v>528</v>
      </c>
      <c r="R29" s="47" t="s">
        <v>674</v>
      </c>
      <c r="S29" s="73" t="s">
        <v>474</v>
      </c>
      <c r="T29" s="73">
        <v>1.5</v>
      </c>
      <c r="U29" s="73" t="s">
        <v>472</v>
      </c>
      <c r="V29" s="73" t="s">
        <v>419</v>
      </c>
      <c r="W29" s="48">
        <f t="shared" si="3"/>
        <v>1970.2</v>
      </c>
      <c r="X29" s="88"/>
      <c r="Y29" s="75" t="s">
        <v>711</v>
      </c>
      <c r="Z29" s="50">
        <f t="shared" si="1"/>
        <v>78808</v>
      </c>
      <c r="AA29" s="51">
        <v>6497</v>
      </c>
      <c r="AB29" s="51">
        <v>6190</v>
      </c>
      <c r="AC29" s="51">
        <v>6392</v>
      </c>
      <c r="AD29" s="51">
        <v>6446</v>
      </c>
      <c r="AE29" s="51">
        <v>6651</v>
      </c>
      <c r="AF29" s="51">
        <v>6626</v>
      </c>
      <c r="AG29" s="51">
        <v>6684</v>
      </c>
      <c r="AH29" s="51">
        <v>6282</v>
      </c>
      <c r="AI29" s="51">
        <v>7009</v>
      </c>
      <c r="AJ29" s="51">
        <v>7843</v>
      </c>
      <c r="AK29" s="51">
        <v>6042</v>
      </c>
      <c r="AL29" s="51">
        <v>6146</v>
      </c>
      <c r="AM29" s="47"/>
    </row>
    <row r="30" spans="1:39" ht="27" x14ac:dyDescent="0.4">
      <c r="A30" s="69">
        <f t="shared" si="0"/>
        <v>26</v>
      </c>
      <c r="B30" s="96"/>
      <c r="C30" s="47"/>
      <c r="D30" s="47"/>
      <c r="E30" s="47"/>
      <c r="F30" s="73"/>
      <c r="G30" s="73"/>
      <c r="H30" s="73"/>
      <c r="I30" s="73"/>
      <c r="J30" s="73" t="s">
        <v>62</v>
      </c>
      <c r="K30" s="73"/>
      <c r="L30" s="94"/>
      <c r="M30" s="73">
        <v>30</v>
      </c>
      <c r="N30" s="94"/>
      <c r="O30" s="47" t="s">
        <v>25</v>
      </c>
      <c r="P30" s="47" t="s">
        <v>107</v>
      </c>
      <c r="Q30" s="47" t="s">
        <v>195</v>
      </c>
      <c r="R30" s="47"/>
      <c r="S30" s="73" t="s">
        <v>474</v>
      </c>
      <c r="T30" s="73">
        <v>3</v>
      </c>
      <c r="U30" s="73" t="s">
        <v>504</v>
      </c>
      <c r="V30" s="73" t="s">
        <v>419</v>
      </c>
      <c r="W30" s="48">
        <f t="shared" si="3"/>
        <v>3940.4</v>
      </c>
      <c r="X30" s="88"/>
      <c r="Y30" s="75" t="s">
        <v>711</v>
      </c>
      <c r="Z30" s="50">
        <f t="shared" si="1"/>
        <v>78808</v>
      </c>
      <c r="AA30" s="51">
        <v>6497</v>
      </c>
      <c r="AB30" s="51">
        <v>6190</v>
      </c>
      <c r="AC30" s="51">
        <v>6392</v>
      </c>
      <c r="AD30" s="51">
        <v>6446</v>
      </c>
      <c r="AE30" s="51">
        <v>6651</v>
      </c>
      <c r="AF30" s="51">
        <v>6626</v>
      </c>
      <c r="AG30" s="51">
        <v>6684</v>
      </c>
      <c r="AH30" s="51">
        <v>6282</v>
      </c>
      <c r="AI30" s="51">
        <v>7009</v>
      </c>
      <c r="AJ30" s="51">
        <v>7843</v>
      </c>
      <c r="AK30" s="51">
        <v>6042</v>
      </c>
      <c r="AL30" s="51">
        <v>6146</v>
      </c>
      <c r="AM30" s="47"/>
    </row>
    <row r="31" spans="1:39" ht="27" x14ac:dyDescent="0.4">
      <c r="A31" s="69">
        <f t="shared" si="0"/>
        <v>27</v>
      </c>
      <c r="B31" s="96"/>
      <c r="C31" s="47"/>
      <c r="D31" s="47"/>
      <c r="E31" s="47"/>
      <c r="F31" s="73"/>
      <c r="G31" s="73"/>
      <c r="H31" s="73"/>
      <c r="I31" s="73"/>
      <c r="J31" s="73" t="s">
        <v>62</v>
      </c>
      <c r="K31" s="73"/>
      <c r="L31" s="94"/>
      <c r="M31" s="73">
        <v>31</v>
      </c>
      <c r="N31" s="94"/>
      <c r="O31" s="47" t="s">
        <v>137</v>
      </c>
      <c r="P31" s="47" t="s">
        <v>137</v>
      </c>
      <c r="Q31" s="47" t="s">
        <v>659</v>
      </c>
      <c r="R31" s="47"/>
      <c r="S31" s="73" t="s">
        <v>474</v>
      </c>
      <c r="T31" s="73">
        <v>1</v>
      </c>
      <c r="U31" s="73" t="s">
        <v>504</v>
      </c>
      <c r="V31" s="73" t="s">
        <v>419</v>
      </c>
      <c r="W31" s="48">
        <f t="shared" si="3"/>
        <v>1313.4666666666667</v>
      </c>
      <c r="X31" s="88"/>
      <c r="Y31" s="75" t="s">
        <v>711</v>
      </c>
      <c r="Z31" s="50">
        <f t="shared" si="1"/>
        <v>78808</v>
      </c>
      <c r="AA31" s="51">
        <v>6497</v>
      </c>
      <c r="AB31" s="51">
        <v>6190</v>
      </c>
      <c r="AC31" s="51">
        <v>6392</v>
      </c>
      <c r="AD31" s="51">
        <v>6446</v>
      </c>
      <c r="AE31" s="51">
        <v>6651</v>
      </c>
      <c r="AF31" s="51">
        <v>6626</v>
      </c>
      <c r="AG31" s="51">
        <v>6684</v>
      </c>
      <c r="AH31" s="51">
        <v>6282</v>
      </c>
      <c r="AI31" s="51">
        <v>7009</v>
      </c>
      <c r="AJ31" s="51">
        <v>7843</v>
      </c>
      <c r="AK31" s="51">
        <v>6042</v>
      </c>
      <c r="AL31" s="51">
        <v>6146</v>
      </c>
      <c r="AM31" s="47"/>
    </row>
    <row r="32" spans="1:39" ht="81" x14ac:dyDescent="0.4">
      <c r="A32" s="69">
        <f t="shared" si="0"/>
        <v>28</v>
      </c>
      <c r="B32" s="96"/>
      <c r="C32" s="47"/>
      <c r="D32" s="47"/>
      <c r="E32" s="47"/>
      <c r="F32" s="73"/>
      <c r="G32" s="73"/>
      <c r="H32" s="73"/>
      <c r="I32" s="73"/>
      <c r="J32" s="73" t="s">
        <v>62</v>
      </c>
      <c r="K32" s="73"/>
      <c r="L32" s="94"/>
      <c r="M32" s="73">
        <v>32</v>
      </c>
      <c r="N32" s="94"/>
      <c r="O32" s="47" t="s">
        <v>33</v>
      </c>
      <c r="P32" s="47" t="s">
        <v>138</v>
      </c>
      <c r="Q32" s="47" t="s">
        <v>660</v>
      </c>
      <c r="R32" s="47" t="s">
        <v>529</v>
      </c>
      <c r="S32" s="73" t="s">
        <v>577</v>
      </c>
      <c r="T32" s="73">
        <v>1</v>
      </c>
      <c r="U32" s="73" t="s">
        <v>504</v>
      </c>
      <c r="V32" s="73" t="s">
        <v>419</v>
      </c>
      <c r="W32" s="48">
        <f>(T32*243)/60</f>
        <v>4.05</v>
      </c>
      <c r="X32" s="89"/>
      <c r="Y32" s="75" t="s">
        <v>712</v>
      </c>
      <c r="Z32" s="50">
        <f t="shared" si="1"/>
        <v>78808</v>
      </c>
      <c r="AA32" s="51">
        <v>6497</v>
      </c>
      <c r="AB32" s="51">
        <v>6190</v>
      </c>
      <c r="AC32" s="51">
        <v>6392</v>
      </c>
      <c r="AD32" s="51">
        <v>6446</v>
      </c>
      <c r="AE32" s="51">
        <v>6651</v>
      </c>
      <c r="AF32" s="51">
        <v>6626</v>
      </c>
      <c r="AG32" s="51">
        <v>6684</v>
      </c>
      <c r="AH32" s="51">
        <v>6282</v>
      </c>
      <c r="AI32" s="51">
        <v>7009</v>
      </c>
      <c r="AJ32" s="51">
        <v>7843</v>
      </c>
      <c r="AK32" s="51">
        <v>6042</v>
      </c>
      <c r="AL32" s="51">
        <v>6146</v>
      </c>
      <c r="AM32" s="47" t="s">
        <v>483</v>
      </c>
    </row>
    <row r="33" spans="1:39" ht="81" x14ac:dyDescent="0.4">
      <c r="A33" s="69">
        <f t="shared" si="0"/>
        <v>29</v>
      </c>
      <c r="B33" s="97" t="s">
        <v>118</v>
      </c>
      <c r="C33" s="47"/>
      <c r="D33" s="47"/>
      <c r="E33" s="47"/>
      <c r="F33" s="73"/>
      <c r="G33" s="73"/>
      <c r="H33" s="73"/>
      <c r="I33" s="73"/>
      <c r="J33" s="73" t="s">
        <v>62</v>
      </c>
      <c r="K33" s="73"/>
      <c r="L33" s="94"/>
      <c r="M33" s="73">
        <v>33</v>
      </c>
      <c r="N33" s="104" t="s">
        <v>334</v>
      </c>
      <c r="O33" s="47" t="s">
        <v>32</v>
      </c>
      <c r="P33" s="53" t="s">
        <v>341</v>
      </c>
      <c r="Q33" s="53" t="s">
        <v>308</v>
      </c>
      <c r="R33" s="54" t="s">
        <v>773</v>
      </c>
      <c r="S33" s="77" t="s">
        <v>577</v>
      </c>
      <c r="T33" s="77">
        <v>30</v>
      </c>
      <c r="U33" s="77" t="s">
        <v>499</v>
      </c>
      <c r="V33" s="77" t="s">
        <v>419</v>
      </c>
      <c r="W33" s="48">
        <f>(T33*243)/60</f>
        <v>121.5</v>
      </c>
      <c r="X33" s="87">
        <v>0.20375472603124958</v>
      </c>
      <c r="Y33" s="75" t="s">
        <v>712</v>
      </c>
      <c r="Z33" s="50">
        <f t="shared" si="1"/>
        <v>243</v>
      </c>
      <c r="AA33" s="51">
        <v>20</v>
      </c>
      <c r="AB33" s="51">
        <v>20</v>
      </c>
      <c r="AC33" s="51">
        <v>22</v>
      </c>
      <c r="AD33" s="51">
        <v>20</v>
      </c>
      <c r="AE33" s="51">
        <v>22</v>
      </c>
      <c r="AF33" s="51">
        <v>20</v>
      </c>
      <c r="AG33" s="51">
        <v>21</v>
      </c>
      <c r="AH33" s="51">
        <v>20</v>
      </c>
      <c r="AI33" s="51">
        <v>20</v>
      </c>
      <c r="AJ33" s="51">
        <v>19</v>
      </c>
      <c r="AK33" s="51">
        <v>19</v>
      </c>
      <c r="AL33" s="51">
        <v>20</v>
      </c>
      <c r="AM33" s="47" t="s">
        <v>698</v>
      </c>
    </row>
    <row r="34" spans="1:39" ht="121.5" x14ac:dyDescent="0.4">
      <c r="A34" s="69">
        <f t="shared" si="0"/>
        <v>30</v>
      </c>
      <c r="B34" s="98"/>
      <c r="C34" s="47"/>
      <c r="D34" s="47"/>
      <c r="E34" s="47"/>
      <c r="F34" s="73"/>
      <c r="G34" s="73"/>
      <c r="H34" s="73"/>
      <c r="I34" s="73"/>
      <c r="J34" s="73" t="s">
        <v>62</v>
      </c>
      <c r="K34" s="73"/>
      <c r="L34" s="94"/>
      <c r="M34" s="73">
        <v>35</v>
      </c>
      <c r="N34" s="104"/>
      <c r="O34" s="47" t="s">
        <v>32</v>
      </c>
      <c r="P34" s="53" t="s">
        <v>111</v>
      </c>
      <c r="Q34" s="54" t="s">
        <v>774</v>
      </c>
      <c r="R34" s="53" t="s">
        <v>410</v>
      </c>
      <c r="S34" s="77" t="s">
        <v>482</v>
      </c>
      <c r="T34" s="77">
        <v>120</v>
      </c>
      <c r="U34" s="77" t="s">
        <v>504</v>
      </c>
      <c r="V34" s="77" t="s">
        <v>419</v>
      </c>
      <c r="W34" s="48">
        <f>(T34*243)/60</f>
        <v>486</v>
      </c>
      <c r="X34" s="88"/>
      <c r="Y34" s="75" t="s">
        <v>727</v>
      </c>
      <c r="Z34" s="50">
        <f t="shared" si="1"/>
        <v>78808</v>
      </c>
      <c r="AA34" s="51">
        <v>6497</v>
      </c>
      <c r="AB34" s="51">
        <v>6190</v>
      </c>
      <c r="AC34" s="51">
        <v>6392</v>
      </c>
      <c r="AD34" s="51">
        <v>6446</v>
      </c>
      <c r="AE34" s="51">
        <v>6651</v>
      </c>
      <c r="AF34" s="51">
        <v>6626</v>
      </c>
      <c r="AG34" s="51">
        <v>6684</v>
      </c>
      <c r="AH34" s="51">
        <v>6282</v>
      </c>
      <c r="AI34" s="51">
        <v>7009</v>
      </c>
      <c r="AJ34" s="51">
        <v>7843</v>
      </c>
      <c r="AK34" s="51">
        <v>6042</v>
      </c>
      <c r="AL34" s="51">
        <v>6146</v>
      </c>
      <c r="AM34" s="47"/>
    </row>
    <row r="35" spans="1:39" ht="81" x14ac:dyDescent="0.4">
      <c r="A35" s="69">
        <f t="shared" si="0"/>
        <v>31</v>
      </c>
      <c r="B35" s="98"/>
      <c r="C35" s="47"/>
      <c r="D35" s="47"/>
      <c r="E35" s="47"/>
      <c r="F35" s="73"/>
      <c r="G35" s="73"/>
      <c r="H35" s="73"/>
      <c r="I35" s="73"/>
      <c r="J35" s="73" t="s">
        <v>62</v>
      </c>
      <c r="K35" s="73"/>
      <c r="L35" s="94"/>
      <c r="M35" s="73">
        <v>36</v>
      </c>
      <c r="N35" s="104"/>
      <c r="O35" s="55" t="s">
        <v>104</v>
      </c>
      <c r="P35" s="53" t="s">
        <v>616</v>
      </c>
      <c r="Q35" s="53" t="s">
        <v>188</v>
      </c>
      <c r="R35" s="54" t="s">
        <v>675</v>
      </c>
      <c r="S35" s="77" t="s">
        <v>416</v>
      </c>
      <c r="T35" s="77">
        <v>1</v>
      </c>
      <c r="U35" s="77" t="s">
        <v>504</v>
      </c>
      <c r="V35" s="77" t="s">
        <v>419</v>
      </c>
      <c r="W35" s="48">
        <f>(T35*Z35)/60</f>
        <v>1313.4666666666667</v>
      </c>
      <c r="X35" s="88"/>
      <c r="Y35" s="75" t="s">
        <v>711</v>
      </c>
      <c r="Z35" s="50">
        <f t="shared" si="1"/>
        <v>78808</v>
      </c>
      <c r="AA35" s="51">
        <v>6497</v>
      </c>
      <c r="AB35" s="51">
        <v>6190</v>
      </c>
      <c r="AC35" s="51">
        <v>6392</v>
      </c>
      <c r="AD35" s="51">
        <v>6446</v>
      </c>
      <c r="AE35" s="51">
        <v>6651</v>
      </c>
      <c r="AF35" s="51">
        <v>6626</v>
      </c>
      <c r="AG35" s="51">
        <v>6684</v>
      </c>
      <c r="AH35" s="51">
        <v>6282</v>
      </c>
      <c r="AI35" s="51">
        <v>7009</v>
      </c>
      <c r="AJ35" s="51">
        <v>7843</v>
      </c>
      <c r="AK35" s="51">
        <v>6042</v>
      </c>
      <c r="AL35" s="51">
        <v>6146</v>
      </c>
      <c r="AM35" s="47"/>
    </row>
    <row r="36" spans="1:39" ht="27" x14ac:dyDescent="0.4">
      <c r="A36" s="69">
        <f t="shared" si="0"/>
        <v>32</v>
      </c>
      <c r="B36" s="98"/>
      <c r="C36" s="47"/>
      <c r="D36" s="47"/>
      <c r="E36" s="47"/>
      <c r="F36" s="73"/>
      <c r="G36" s="73"/>
      <c r="H36" s="73"/>
      <c r="I36" s="73"/>
      <c r="J36" s="73" t="s">
        <v>62</v>
      </c>
      <c r="K36" s="73"/>
      <c r="L36" s="94"/>
      <c r="M36" s="74">
        <v>37</v>
      </c>
      <c r="N36" s="104"/>
      <c r="O36" s="55" t="s">
        <v>25</v>
      </c>
      <c r="P36" s="53" t="s">
        <v>123</v>
      </c>
      <c r="Q36" s="54" t="s">
        <v>531</v>
      </c>
      <c r="R36" s="53"/>
      <c r="S36" s="77" t="s">
        <v>416</v>
      </c>
      <c r="T36" s="77">
        <v>1</v>
      </c>
      <c r="U36" s="77" t="s">
        <v>504</v>
      </c>
      <c r="V36" s="77" t="s">
        <v>419</v>
      </c>
      <c r="W36" s="48">
        <f>(T36*Z36)/60</f>
        <v>1313.4666666666667</v>
      </c>
      <c r="X36" s="88"/>
      <c r="Y36" s="75" t="s">
        <v>711</v>
      </c>
      <c r="Z36" s="50">
        <f t="shared" si="1"/>
        <v>78808</v>
      </c>
      <c r="AA36" s="51">
        <v>6497</v>
      </c>
      <c r="AB36" s="51">
        <v>6190</v>
      </c>
      <c r="AC36" s="51">
        <v>6392</v>
      </c>
      <c r="AD36" s="51">
        <v>6446</v>
      </c>
      <c r="AE36" s="51">
        <v>6651</v>
      </c>
      <c r="AF36" s="51">
        <v>6626</v>
      </c>
      <c r="AG36" s="51">
        <v>6684</v>
      </c>
      <c r="AH36" s="51">
        <v>6282</v>
      </c>
      <c r="AI36" s="51">
        <v>7009</v>
      </c>
      <c r="AJ36" s="51">
        <v>7843</v>
      </c>
      <c r="AK36" s="51">
        <v>6042</v>
      </c>
      <c r="AL36" s="51">
        <v>6146</v>
      </c>
      <c r="AM36" s="47"/>
    </row>
    <row r="37" spans="1:39" ht="40.5" x14ac:dyDescent="0.4">
      <c r="A37" s="69">
        <f t="shared" si="0"/>
        <v>33</v>
      </c>
      <c r="B37" s="98"/>
      <c r="C37" s="47"/>
      <c r="D37" s="47"/>
      <c r="E37" s="47"/>
      <c r="F37" s="73"/>
      <c r="G37" s="73"/>
      <c r="H37" s="73"/>
      <c r="I37" s="73"/>
      <c r="J37" s="73" t="s">
        <v>62</v>
      </c>
      <c r="K37" s="73"/>
      <c r="L37" s="94"/>
      <c r="M37" s="73">
        <v>38</v>
      </c>
      <c r="N37" s="104"/>
      <c r="O37" s="47" t="s">
        <v>25</v>
      </c>
      <c r="P37" s="54" t="s">
        <v>119</v>
      </c>
      <c r="Q37" s="54" t="s">
        <v>530</v>
      </c>
      <c r="R37" s="56"/>
      <c r="S37" s="77" t="s">
        <v>482</v>
      </c>
      <c r="T37" s="77">
        <v>30</v>
      </c>
      <c r="U37" s="77" t="s">
        <v>504</v>
      </c>
      <c r="V37" s="77" t="s">
        <v>419</v>
      </c>
      <c r="W37" s="48">
        <f>(T37*243)/60</f>
        <v>121.5</v>
      </c>
      <c r="X37" s="88"/>
      <c r="Y37" s="75" t="s">
        <v>712</v>
      </c>
      <c r="Z37" s="50">
        <f t="shared" ref="Z37" si="4">SUM(AA37:AL37)</f>
        <v>243</v>
      </c>
      <c r="AA37" s="51">
        <v>20</v>
      </c>
      <c r="AB37" s="51">
        <v>20</v>
      </c>
      <c r="AC37" s="51">
        <v>22</v>
      </c>
      <c r="AD37" s="51">
        <v>20</v>
      </c>
      <c r="AE37" s="51">
        <v>22</v>
      </c>
      <c r="AF37" s="51">
        <v>20</v>
      </c>
      <c r="AG37" s="51">
        <v>21</v>
      </c>
      <c r="AH37" s="51">
        <v>20</v>
      </c>
      <c r="AI37" s="51">
        <v>20</v>
      </c>
      <c r="AJ37" s="51">
        <v>19</v>
      </c>
      <c r="AK37" s="51">
        <v>19</v>
      </c>
      <c r="AL37" s="51">
        <v>20</v>
      </c>
      <c r="AM37" s="47" t="s">
        <v>699</v>
      </c>
    </row>
    <row r="38" spans="1:39" ht="94.5" x14ac:dyDescent="0.4">
      <c r="A38" s="69">
        <f t="shared" si="0"/>
        <v>34</v>
      </c>
      <c r="B38" s="98"/>
      <c r="C38" s="47"/>
      <c r="D38" s="47"/>
      <c r="E38" s="47"/>
      <c r="F38" s="73"/>
      <c r="G38" s="73"/>
      <c r="H38" s="73"/>
      <c r="I38" s="73"/>
      <c r="J38" s="73" t="s">
        <v>62</v>
      </c>
      <c r="K38" s="73"/>
      <c r="L38" s="94"/>
      <c r="M38" s="73">
        <v>39</v>
      </c>
      <c r="N38" s="104"/>
      <c r="O38" s="47" t="s">
        <v>25</v>
      </c>
      <c r="P38" s="54" t="s">
        <v>120</v>
      </c>
      <c r="Q38" s="54" t="s">
        <v>775</v>
      </c>
      <c r="R38" s="56"/>
      <c r="S38" s="77" t="s">
        <v>474</v>
      </c>
      <c r="T38" s="77">
        <v>5</v>
      </c>
      <c r="U38" s="77" t="s">
        <v>504</v>
      </c>
      <c r="V38" s="77" t="s">
        <v>419</v>
      </c>
      <c r="W38" s="48">
        <f>(T38*Z38)/60</f>
        <v>87.333333333333329</v>
      </c>
      <c r="X38" s="88"/>
      <c r="Y38" s="75" t="s">
        <v>711</v>
      </c>
      <c r="Z38" s="50">
        <f t="shared" si="1"/>
        <v>1048</v>
      </c>
      <c r="AA38" s="51">
        <v>89</v>
      </c>
      <c r="AB38" s="51">
        <v>127</v>
      </c>
      <c r="AC38" s="51">
        <v>110</v>
      </c>
      <c r="AD38" s="51">
        <v>90</v>
      </c>
      <c r="AE38" s="51">
        <v>107</v>
      </c>
      <c r="AF38" s="51">
        <v>98</v>
      </c>
      <c r="AG38" s="51">
        <v>90</v>
      </c>
      <c r="AH38" s="51">
        <v>76</v>
      </c>
      <c r="AI38" s="51">
        <v>73</v>
      </c>
      <c r="AJ38" s="51">
        <v>50</v>
      </c>
      <c r="AK38" s="51">
        <v>54</v>
      </c>
      <c r="AL38" s="51">
        <v>84</v>
      </c>
      <c r="AM38" s="47"/>
    </row>
    <row r="39" spans="1:39" ht="94.5" x14ac:dyDescent="0.4">
      <c r="A39" s="69">
        <f t="shared" si="0"/>
        <v>35</v>
      </c>
      <c r="B39" s="98"/>
      <c r="C39" s="47"/>
      <c r="D39" s="47"/>
      <c r="E39" s="47"/>
      <c r="F39" s="73"/>
      <c r="G39" s="73"/>
      <c r="H39" s="73"/>
      <c r="I39" s="73"/>
      <c r="J39" s="73" t="s">
        <v>62</v>
      </c>
      <c r="K39" s="73"/>
      <c r="L39" s="94"/>
      <c r="M39" s="73">
        <v>40</v>
      </c>
      <c r="N39" s="104"/>
      <c r="O39" s="47" t="s">
        <v>25</v>
      </c>
      <c r="P39" s="54" t="s">
        <v>121</v>
      </c>
      <c r="Q39" s="54" t="s">
        <v>776</v>
      </c>
      <c r="R39" s="56"/>
      <c r="S39" s="77" t="s">
        <v>474</v>
      </c>
      <c r="T39" s="77">
        <v>2</v>
      </c>
      <c r="U39" s="77" t="s">
        <v>477</v>
      </c>
      <c r="V39" s="77" t="s">
        <v>419</v>
      </c>
      <c r="W39" s="48">
        <f>(T39*Z39)/60</f>
        <v>2626.9333333333334</v>
      </c>
      <c r="X39" s="88"/>
      <c r="Y39" s="75" t="s">
        <v>711</v>
      </c>
      <c r="Z39" s="50">
        <f t="shared" si="1"/>
        <v>78808</v>
      </c>
      <c r="AA39" s="51">
        <v>6497</v>
      </c>
      <c r="AB39" s="51">
        <v>6190</v>
      </c>
      <c r="AC39" s="51">
        <v>6392</v>
      </c>
      <c r="AD39" s="51">
        <v>6446</v>
      </c>
      <c r="AE39" s="51">
        <v>6651</v>
      </c>
      <c r="AF39" s="51">
        <v>6626</v>
      </c>
      <c r="AG39" s="51">
        <v>6684</v>
      </c>
      <c r="AH39" s="51">
        <v>6282</v>
      </c>
      <c r="AI39" s="51">
        <v>7009</v>
      </c>
      <c r="AJ39" s="51">
        <v>7843</v>
      </c>
      <c r="AK39" s="51">
        <v>6042</v>
      </c>
      <c r="AL39" s="51">
        <v>6146</v>
      </c>
      <c r="AM39" s="47"/>
    </row>
    <row r="40" spans="1:39" ht="27" x14ac:dyDescent="0.4">
      <c r="A40" s="69">
        <f t="shared" si="0"/>
        <v>36</v>
      </c>
      <c r="B40" s="98"/>
      <c r="C40" s="47"/>
      <c r="D40" s="47"/>
      <c r="E40" s="47"/>
      <c r="F40" s="73"/>
      <c r="G40" s="73"/>
      <c r="H40" s="73"/>
      <c r="I40" s="73"/>
      <c r="J40" s="73" t="s">
        <v>62</v>
      </c>
      <c r="K40" s="73"/>
      <c r="L40" s="94"/>
      <c r="M40" s="73">
        <v>41</v>
      </c>
      <c r="N40" s="104"/>
      <c r="O40" s="47" t="s">
        <v>104</v>
      </c>
      <c r="P40" s="54" t="s">
        <v>122</v>
      </c>
      <c r="Q40" s="54" t="s">
        <v>377</v>
      </c>
      <c r="R40" s="54" t="s">
        <v>139</v>
      </c>
      <c r="S40" s="77" t="s">
        <v>482</v>
      </c>
      <c r="T40" s="79">
        <f>10/60</f>
        <v>0.16666666666666666</v>
      </c>
      <c r="U40" s="77" t="s">
        <v>504</v>
      </c>
      <c r="V40" s="77" t="s">
        <v>419</v>
      </c>
      <c r="W40" s="48">
        <f>(T40*243)/60</f>
        <v>0.67500000000000004</v>
      </c>
      <c r="X40" s="88"/>
      <c r="Y40" s="75" t="s">
        <v>712</v>
      </c>
      <c r="Z40" s="50">
        <f t="shared" ref="Z40:Z41" si="5">SUM(AA40:AL40)</f>
        <v>243</v>
      </c>
      <c r="AA40" s="51">
        <v>20</v>
      </c>
      <c r="AB40" s="51">
        <v>20</v>
      </c>
      <c r="AC40" s="51">
        <v>22</v>
      </c>
      <c r="AD40" s="51">
        <v>20</v>
      </c>
      <c r="AE40" s="51">
        <v>22</v>
      </c>
      <c r="AF40" s="51">
        <v>20</v>
      </c>
      <c r="AG40" s="51">
        <v>21</v>
      </c>
      <c r="AH40" s="51">
        <v>20</v>
      </c>
      <c r="AI40" s="51">
        <v>20</v>
      </c>
      <c r="AJ40" s="51">
        <v>19</v>
      </c>
      <c r="AK40" s="51">
        <v>19</v>
      </c>
      <c r="AL40" s="51">
        <v>20</v>
      </c>
      <c r="AM40" s="47" t="s">
        <v>699</v>
      </c>
    </row>
    <row r="41" spans="1:39" ht="54" x14ac:dyDescent="0.4">
      <c r="A41" s="69">
        <f t="shared" si="0"/>
        <v>37</v>
      </c>
      <c r="B41" s="98"/>
      <c r="C41" s="47"/>
      <c r="D41" s="47"/>
      <c r="E41" s="47"/>
      <c r="F41" s="73"/>
      <c r="G41" s="73"/>
      <c r="H41" s="73"/>
      <c r="I41" s="73"/>
      <c r="J41" s="73" t="s">
        <v>62</v>
      </c>
      <c r="K41" s="73"/>
      <c r="L41" s="94"/>
      <c r="M41" s="73">
        <v>42</v>
      </c>
      <c r="N41" s="104"/>
      <c r="O41" s="47" t="s">
        <v>25</v>
      </c>
      <c r="P41" s="54" t="s">
        <v>123</v>
      </c>
      <c r="Q41" s="54" t="s">
        <v>394</v>
      </c>
      <c r="R41" s="54" t="s">
        <v>140</v>
      </c>
      <c r="S41" s="77" t="s">
        <v>482</v>
      </c>
      <c r="T41" s="77">
        <v>15</v>
      </c>
      <c r="U41" s="77" t="s">
        <v>504</v>
      </c>
      <c r="V41" s="77" t="s">
        <v>419</v>
      </c>
      <c r="W41" s="48">
        <f>(T41*243)/60</f>
        <v>60.75</v>
      </c>
      <c r="X41" s="88"/>
      <c r="Y41" s="75" t="s">
        <v>712</v>
      </c>
      <c r="Z41" s="50">
        <f t="shared" si="5"/>
        <v>243</v>
      </c>
      <c r="AA41" s="51">
        <v>20</v>
      </c>
      <c r="AB41" s="51">
        <v>20</v>
      </c>
      <c r="AC41" s="51">
        <v>22</v>
      </c>
      <c r="AD41" s="51">
        <v>20</v>
      </c>
      <c r="AE41" s="51">
        <v>22</v>
      </c>
      <c r="AF41" s="51">
        <v>20</v>
      </c>
      <c r="AG41" s="51">
        <v>21</v>
      </c>
      <c r="AH41" s="51">
        <v>20</v>
      </c>
      <c r="AI41" s="51">
        <v>20</v>
      </c>
      <c r="AJ41" s="51">
        <v>19</v>
      </c>
      <c r="AK41" s="51">
        <v>19</v>
      </c>
      <c r="AL41" s="51">
        <v>20</v>
      </c>
      <c r="AM41" s="47" t="s">
        <v>698</v>
      </c>
    </row>
    <row r="42" spans="1:39" ht="54" x14ac:dyDescent="0.4">
      <c r="A42" s="69">
        <f t="shared" si="0"/>
        <v>38</v>
      </c>
      <c r="B42" s="98"/>
      <c r="C42" s="47"/>
      <c r="D42" s="47"/>
      <c r="E42" s="47"/>
      <c r="F42" s="73"/>
      <c r="G42" s="73"/>
      <c r="H42" s="73"/>
      <c r="I42" s="73"/>
      <c r="J42" s="73" t="s">
        <v>62</v>
      </c>
      <c r="K42" s="73"/>
      <c r="L42" s="94"/>
      <c r="M42" s="73">
        <v>43</v>
      </c>
      <c r="N42" s="104"/>
      <c r="O42" s="47" t="s">
        <v>25</v>
      </c>
      <c r="P42" s="54" t="s">
        <v>124</v>
      </c>
      <c r="Q42" s="54" t="s">
        <v>803</v>
      </c>
      <c r="R42" s="54" t="s">
        <v>661</v>
      </c>
      <c r="S42" s="77" t="s">
        <v>474</v>
      </c>
      <c r="T42" s="77">
        <v>40</v>
      </c>
      <c r="U42" s="77" t="s">
        <v>504</v>
      </c>
      <c r="V42" s="77" t="s">
        <v>419</v>
      </c>
      <c r="W42" s="48">
        <f>(T42*Z42)/60</f>
        <v>9946</v>
      </c>
      <c r="X42" s="88"/>
      <c r="Y42" s="75" t="s">
        <v>711</v>
      </c>
      <c r="Z42" s="50">
        <f t="shared" si="1"/>
        <v>14919</v>
      </c>
      <c r="AA42" s="51">
        <v>1195</v>
      </c>
      <c r="AB42" s="51">
        <v>1231</v>
      </c>
      <c r="AC42" s="51">
        <v>1155</v>
      </c>
      <c r="AD42" s="51">
        <v>1123</v>
      </c>
      <c r="AE42" s="51">
        <v>1171</v>
      </c>
      <c r="AF42" s="51">
        <v>1479</v>
      </c>
      <c r="AG42" s="51">
        <v>1468</v>
      </c>
      <c r="AH42" s="51">
        <v>1217</v>
      </c>
      <c r="AI42" s="51">
        <v>1149</v>
      </c>
      <c r="AJ42" s="51">
        <v>1280</v>
      </c>
      <c r="AK42" s="51">
        <v>1051</v>
      </c>
      <c r="AL42" s="51">
        <v>1400</v>
      </c>
      <c r="AM42" s="47"/>
    </row>
    <row r="43" spans="1:39" ht="27" x14ac:dyDescent="0.4">
      <c r="A43" s="69">
        <f t="shared" si="0"/>
        <v>39</v>
      </c>
      <c r="B43" s="98"/>
      <c r="C43" s="47"/>
      <c r="D43" s="47"/>
      <c r="E43" s="47"/>
      <c r="F43" s="73"/>
      <c r="G43" s="73"/>
      <c r="H43" s="73"/>
      <c r="I43" s="73"/>
      <c r="J43" s="73"/>
      <c r="K43" s="73"/>
      <c r="L43" s="94"/>
      <c r="M43" s="73">
        <v>44</v>
      </c>
      <c r="N43" s="104"/>
      <c r="O43" s="47" t="s">
        <v>32</v>
      </c>
      <c r="P43" s="54" t="s">
        <v>569</v>
      </c>
      <c r="Q43" s="54" t="s">
        <v>572</v>
      </c>
      <c r="R43" s="56"/>
      <c r="S43" s="77" t="s">
        <v>417</v>
      </c>
      <c r="T43" s="77">
        <v>10</v>
      </c>
      <c r="U43" s="77" t="s">
        <v>472</v>
      </c>
      <c r="V43" s="77" t="s">
        <v>419</v>
      </c>
      <c r="W43" s="48">
        <f>(T43*243)/60</f>
        <v>40.5</v>
      </c>
      <c r="X43" s="88"/>
      <c r="Y43" s="75" t="s">
        <v>712</v>
      </c>
      <c r="Z43" s="50">
        <f t="shared" ref="Z43" si="6">SUM(AA43:AL43)</f>
        <v>78808</v>
      </c>
      <c r="AA43" s="51">
        <v>6497</v>
      </c>
      <c r="AB43" s="51">
        <v>6190</v>
      </c>
      <c r="AC43" s="51">
        <v>6392</v>
      </c>
      <c r="AD43" s="51">
        <v>6446</v>
      </c>
      <c r="AE43" s="51">
        <v>6651</v>
      </c>
      <c r="AF43" s="51">
        <v>6626</v>
      </c>
      <c r="AG43" s="51">
        <v>6684</v>
      </c>
      <c r="AH43" s="51">
        <v>6282</v>
      </c>
      <c r="AI43" s="51">
        <v>7009</v>
      </c>
      <c r="AJ43" s="51">
        <v>7843</v>
      </c>
      <c r="AK43" s="51">
        <v>6042</v>
      </c>
      <c r="AL43" s="51">
        <v>6146</v>
      </c>
      <c r="AM43" s="47"/>
    </row>
    <row r="44" spans="1:39" ht="27" x14ac:dyDescent="0.4">
      <c r="A44" s="69">
        <f t="shared" si="0"/>
        <v>40</v>
      </c>
      <c r="B44" s="98"/>
      <c r="C44" s="47"/>
      <c r="D44" s="47"/>
      <c r="E44" s="47"/>
      <c r="F44" s="73"/>
      <c r="G44" s="73"/>
      <c r="H44" s="73"/>
      <c r="I44" s="73"/>
      <c r="J44" s="73" t="s">
        <v>62</v>
      </c>
      <c r="K44" s="73"/>
      <c r="L44" s="94"/>
      <c r="M44" s="73">
        <v>45</v>
      </c>
      <c r="N44" s="104"/>
      <c r="O44" s="47" t="s">
        <v>112</v>
      </c>
      <c r="P44" s="54" t="s">
        <v>125</v>
      </c>
      <c r="Q44" s="54" t="s">
        <v>613</v>
      </c>
      <c r="R44" s="54" t="s">
        <v>744</v>
      </c>
      <c r="S44" s="77" t="s">
        <v>474</v>
      </c>
      <c r="T44" s="77">
        <v>15</v>
      </c>
      <c r="U44" s="77" t="s">
        <v>504</v>
      </c>
      <c r="V44" s="77" t="s">
        <v>419</v>
      </c>
      <c r="W44" s="48">
        <f>(T44*Z44)/60</f>
        <v>2528.25</v>
      </c>
      <c r="X44" s="88"/>
      <c r="Y44" s="75" t="s">
        <v>711</v>
      </c>
      <c r="Z44" s="50">
        <f t="shared" si="1"/>
        <v>10113</v>
      </c>
      <c r="AA44" s="51">
        <v>761</v>
      </c>
      <c r="AB44" s="51">
        <v>865</v>
      </c>
      <c r="AC44" s="51">
        <v>841</v>
      </c>
      <c r="AD44" s="51">
        <v>803</v>
      </c>
      <c r="AE44" s="51">
        <v>809</v>
      </c>
      <c r="AF44" s="51">
        <v>1069</v>
      </c>
      <c r="AG44" s="51">
        <v>914</v>
      </c>
      <c r="AH44" s="51">
        <v>822</v>
      </c>
      <c r="AI44" s="51">
        <v>800</v>
      </c>
      <c r="AJ44" s="51">
        <v>825</v>
      </c>
      <c r="AK44" s="51">
        <v>743</v>
      </c>
      <c r="AL44" s="51">
        <v>861</v>
      </c>
      <c r="AM44" s="47"/>
    </row>
    <row r="45" spans="1:39" ht="40.5" x14ac:dyDescent="0.4">
      <c r="A45" s="69">
        <f t="shared" si="0"/>
        <v>41</v>
      </c>
      <c r="B45" s="98"/>
      <c r="C45" s="47"/>
      <c r="D45" s="47"/>
      <c r="E45" s="47"/>
      <c r="F45" s="73"/>
      <c r="G45" s="73"/>
      <c r="H45" s="73"/>
      <c r="I45" s="73"/>
      <c r="J45" s="73" t="s">
        <v>62</v>
      </c>
      <c r="K45" s="73"/>
      <c r="L45" s="94"/>
      <c r="M45" s="73">
        <v>46</v>
      </c>
      <c r="N45" s="104"/>
      <c r="O45" s="47" t="s">
        <v>112</v>
      </c>
      <c r="P45" s="54" t="s">
        <v>112</v>
      </c>
      <c r="Q45" s="54" t="s">
        <v>676</v>
      </c>
      <c r="R45" s="54" t="s">
        <v>196</v>
      </c>
      <c r="S45" s="77" t="s">
        <v>474</v>
      </c>
      <c r="T45" s="77">
        <v>10</v>
      </c>
      <c r="U45" s="77" t="s">
        <v>504</v>
      </c>
      <c r="V45" s="77" t="s">
        <v>419</v>
      </c>
      <c r="W45" s="48">
        <f>(T45*Z45)/60</f>
        <v>1685.5</v>
      </c>
      <c r="X45" s="88"/>
      <c r="Y45" s="75" t="s">
        <v>711</v>
      </c>
      <c r="Z45" s="50">
        <f t="shared" si="1"/>
        <v>10113</v>
      </c>
      <c r="AA45" s="51">
        <v>761</v>
      </c>
      <c r="AB45" s="51">
        <v>865</v>
      </c>
      <c r="AC45" s="51">
        <v>841</v>
      </c>
      <c r="AD45" s="51">
        <v>803</v>
      </c>
      <c r="AE45" s="51">
        <v>809</v>
      </c>
      <c r="AF45" s="51">
        <v>1069</v>
      </c>
      <c r="AG45" s="51">
        <v>914</v>
      </c>
      <c r="AH45" s="51">
        <v>822</v>
      </c>
      <c r="AI45" s="51">
        <v>800</v>
      </c>
      <c r="AJ45" s="51">
        <v>825</v>
      </c>
      <c r="AK45" s="51">
        <v>743</v>
      </c>
      <c r="AL45" s="51">
        <v>861</v>
      </c>
      <c r="AM45" s="47"/>
    </row>
    <row r="46" spans="1:39" ht="81" x14ac:dyDescent="0.4">
      <c r="A46" s="69">
        <f t="shared" si="0"/>
        <v>42</v>
      </c>
      <c r="B46" s="98"/>
      <c r="C46" s="47"/>
      <c r="D46" s="47"/>
      <c r="E46" s="47"/>
      <c r="F46" s="73"/>
      <c r="G46" s="73"/>
      <c r="H46" s="73"/>
      <c r="I46" s="73"/>
      <c r="J46" s="73"/>
      <c r="K46" s="73"/>
      <c r="L46" s="94"/>
      <c r="M46" s="73">
        <v>47</v>
      </c>
      <c r="N46" s="104"/>
      <c r="O46" s="47" t="s">
        <v>108</v>
      </c>
      <c r="P46" s="54" t="s">
        <v>571</v>
      </c>
      <c r="Q46" s="54" t="s">
        <v>570</v>
      </c>
      <c r="R46" s="54" t="s">
        <v>664</v>
      </c>
      <c r="S46" s="77" t="s">
        <v>577</v>
      </c>
      <c r="T46" s="77">
        <v>15</v>
      </c>
      <c r="U46" s="77" t="s">
        <v>472</v>
      </c>
      <c r="V46" s="77" t="s">
        <v>419</v>
      </c>
      <c r="W46" s="48">
        <f>(T46*243)/60</f>
        <v>60.75</v>
      </c>
      <c r="X46" s="88"/>
      <c r="Y46" s="75" t="s">
        <v>714</v>
      </c>
      <c r="Z46" s="50">
        <f t="shared" si="1"/>
        <v>0</v>
      </c>
      <c r="AA46" s="51" t="s">
        <v>651</v>
      </c>
      <c r="AB46" s="51" t="s">
        <v>651</v>
      </c>
      <c r="AC46" s="51" t="s">
        <v>651</v>
      </c>
      <c r="AD46" s="51" t="s">
        <v>651</v>
      </c>
      <c r="AE46" s="51" t="s">
        <v>651</v>
      </c>
      <c r="AF46" s="51" t="s">
        <v>651</v>
      </c>
      <c r="AG46" s="51" t="s">
        <v>651</v>
      </c>
      <c r="AH46" s="51" t="s">
        <v>651</v>
      </c>
      <c r="AI46" s="51" t="s">
        <v>651</v>
      </c>
      <c r="AJ46" s="51" t="s">
        <v>651</v>
      </c>
      <c r="AK46" s="51" t="s">
        <v>651</v>
      </c>
      <c r="AL46" s="51" t="s">
        <v>651</v>
      </c>
      <c r="AM46" s="47" t="s">
        <v>516</v>
      </c>
    </row>
    <row r="47" spans="1:39" ht="27" x14ac:dyDescent="0.4">
      <c r="A47" s="69">
        <f t="shared" si="0"/>
        <v>43</v>
      </c>
      <c r="B47" s="98"/>
      <c r="C47" s="47"/>
      <c r="D47" s="47"/>
      <c r="E47" s="47"/>
      <c r="F47" s="73"/>
      <c r="G47" s="73"/>
      <c r="H47" s="73"/>
      <c r="I47" s="73"/>
      <c r="J47" s="73"/>
      <c r="K47" s="73"/>
      <c r="L47" s="94"/>
      <c r="M47" s="73">
        <v>48</v>
      </c>
      <c r="N47" s="104"/>
      <c r="O47" s="47" t="s">
        <v>32</v>
      </c>
      <c r="P47" s="54" t="s">
        <v>620</v>
      </c>
      <c r="Q47" s="54" t="s">
        <v>614</v>
      </c>
      <c r="R47" s="54"/>
      <c r="S47" s="77" t="s">
        <v>728</v>
      </c>
      <c r="T47" s="77" t="s">
        <v>759</v>
      </c>
      <c r="U47" s="77" t="s">
        <v>759</v>
      </c>
      <c r="V47" s="77" t="s">
        <v>759</v>
      </c>
      <c r="W47" s="77" t="s">
        <v>759</v>
      </c>
      <c r="X47" s="88"/>
      <c r="Y47" s="54" t="s">
        <v>419</v>
      </c>
      <c r="Z47" s="50">
        <f t="shared" si="1"/>
        <v>0</v>
      </c>
      <c r="AA47" s="51" t="s">
        <v>651</v>
      </c>
      <c r="AB47" s="51" t="s">
        <v>651</v>
      </c>
      <c r="AC47" s="51" t="s">
        <v>651</v>
      </c>
      <c r="AD47" s="51" t="s">
        <v>651</v>
      </c>
      <c r="AE47" s="51" t="s">
        <v>651</v>
      </c>
      <c r="AF47" s="51" t="s">
        <v>651</v>
      </c>
      <c r="AG47" s="51" t="s">
        <v>651</v>
      </c>
      <c r="AH47" s="51" t="s">
        <v>651</v>
      </c>
      <c r="AI47" s="51" t="s">
        <v>651</v>
      </c>
      <c r="AJ47" s="51" t="s">
        <v>651</v>
      </c>
      <c r="AK47" s="51" t="s">
        <v>651</v>
      </c>
      <c r="AL47" s="51" t="s">
        <v>651</v>
      </c>
      <c r="AM47" s="47" t="s">
        <v>638</v>
      </c>
    </row>
    <row r="48" spans="1:39" ht="94.5" x14ac:dyDescent="0.4">
      <c r="A48" s="69">
        <f t="shared" si="0"/>
        <v>44</v>
      </c>
      <c r="B48" s="98"/>
      <c r="C48" s="47"/>
      <c r="D48" s="47"/>
      <c r="E48" s="47"/>
      <c r="F48" s="73"/>
      <c r="G48" s="73"/>
      <c r="H48" s="73"/>
      <c r="I48" s="73"/>
      <c r="J48" s="73" t="s">
        <v>62</v>
      </c>
      <c r="K48" s="73"/>
      <c r="L48" s="94"/>
      <c r="M48" s="73">
        <v>49</v>
      </c>
      <c r="N48" s="104"/>
      <c r="O48" s="47" t="s">
        <v>105</v>
      </c>
      <c r="P48" s="53" t="s">
        <v>126</v>
      </c>
      <c r="Q48" s="53" t="s">
        <v>300</v>
      </c>
      <c r="R48" s="53" t="s">
        <v>197</v>
      </c>
      <c r="S48" s="77" t="s">
        <v>474</v>
      </c>
      <c r="T48" s="77">
        <v>30</v>
      </c>
      <c r="U48" s="77" t="s">
        <v>505</v>
      </c>
      <c r="V48" s="77" t="s">
        <v>419</v>
      </c>
      <c r="W48" s="48">
        <f>(T48*Z48)/60</f>
        <v>57</v>
      </c>
      <c r="X48" s="88"/>
      <c r="Y48" s="75" t="s">
        <v>711</v>
      </c>
      <c r="Z48" s="50">
        <f t="shared" si="1"/>
        <v>114</v>
      </c>
      <c r="AA48" s="51">
        <v>13</v>
      </c>
      <c r="AB48" s="51">
        <v>8</v>
      </c>
      <c r="AC48" s="51">
        <v>16</v>
      </c>
      <c r="AD48" s="51">
        <v>10</v>
      </c>
      <c r="AE48" s="51">
        <v>9</v>
      </c>
      <c r="AF48" s="51">
        <v>9</v>
      </c>
      <c r="AG48" s="51">
        <v>6</v>
      </c>
      <c r="AH48" s="51">
        <v>6</v>
      </c>
      <c r="AI48" s="51">
        <v>14</v>
      </c>
      <c r="AJ48" s="51">
        <v>7</v>
      </c>
      <c r="AK48" s="51">
        <v>8</v>
      </c>
      <c r="AL48" s="51">
        <v>8</v>
      </c>
      <c r="AM48" s="47"/>
    </row>
    <row r="49" spans="1:39" ht="27" x14ac:dyDescent="0.4">
      <c r="A49" s="69">
        <f t="shared" si="0"/>
        <v>45</v>
      </c>
      <c r="B49" s="98"/>
      <c r="C49" s="47"/>
      <c r="D49" s="47"/>
      <c r="E49" s="47"/>
      <c r="F49" s="73"/>
      <c r="G49" s="73"/>
      <c r="H49" s="73"/>
      <c r="I49" s="73"/>
      <c r="J49" s="73" t="s">
        <v>62</v>
      </c>
      <c r="K49" s="73"/>
      <c r="L49" s="94"/>
      <c r="M49" s="73">
        <v>50</v>
      </c>
      <c r="N49" s="104"/>
      <c r="O49" s="47" t="s">
        <v>108</v>
      </c>
      <c r="P49" s="53" t="s">
        <v>106</v>
      </c>
      <c r="Q49" s="53" t="s">
        <v>286</v>
      </c>
      <c r="R49" s="53"/>
      <c r="S49" s="77" t="s">
        <v>474</v>
      </c>
      <c r="T49" s="77">
        <v>5</v>
      </c>
      <c r="U49" s="77" t="s">
        <v>505</v>
      </c>
      <c r="V49" s="77" t="s">
        <v>419</v>
      </c>
      <c r="W49" s="48">
        <f>(T49*Z49)/60</f>
        <v>9.5</v>
      </c>
      <c r="X49" s="88"/>
      <c r="Y49" s="75" t="s">
        <v>711</v>
      </c>
      <c r="Z49" s="50">
        <f t="shared" si="1"/>
        <v>114</v>
      </c>
      <c r="AA49" s="51">
        <v>13</v>
      </c>
      <c r="AB49" s="51">
        <v>8</v>
      </c>
      <c r="AC49" s="51">
        <v>16</v>
      </c>
      <c r="AD49" s="51">
        <v>10</v>
      </c>
      <c r="AE49" s="51">
        <v>9</v>
      </c>
      <c r="AF49" s="51">
        <v>9</v>
      </c>
      <c r="AG49" s="51">
        <v>6</v>
      </c>
      <c r="AH49" s="51">
        <v>6</v>
      </c>
      <c r="AI49" s="51">
        <v>14</v>
      </c>
      <c r="AJ49" s="51">
        <v>7</v>
      </c>
      <c r="AK49" s="51">
        <v>8</v>
      </c>
      <c r="AL49" s="51">
        <v>8</v>
      </c>
      <c r="AM49" s="47" t="s">
        <v>633</v>
      </c>
    </row>
    <row r="50" spans="1:39" ht="67.5" x14ac:dyDescent="0.4">
      <c r="A50" s="69">
        <f t="shared" si="0"/>
        <v>46</v>
      </c>
      <c r="B50" s="98"/>
      <c r="C50" s="47"/>
      <c r="D50" s="47"/>
      <c r="E50" s="47"/>
      <c r="F50" s="73"/>
      <c r="G50" s="73"/>
      <c r="H50" s="73"/>
      <c r="I50" s="73"/>
      <c r="J50" s="73" t="s">
        <v>62</v>
      </c>
      <c r="K50" s="73"/>
      <c r="L50" s="94"/>
      <c r="M50" s="73">
        <v>51</v>
      </c>
      <c r="N50" s="104"/>
      <c r="O50" s="47" t="s">
        <v>105</v>
      </c>
      <c r="P50" s="53" t="s">
        <v>105</v>
      </c>
      <c r="Q50" s="53" t="s">
        <v>795</v>
      </c>
      <c r="R50" s="53"/>
      <c r="S50" s="77" t="s">
        <v>474</v>
      </c>
      <c r="T50" s="77">
        <v>5</v>
      </c>
      <c r="U50" s="77" t="s">
        <v>505</v>
      </c>
      <c r="V50" s="77" t="s">
        <v>419</v>
      </c>
      <c r="W50" s="48">
        <f>(T50*Z50)/60</f>
        <v>9.5</v>
      </c>
      <c r="X50" s="88"/>
      <c r="Y50" s="75" t="s">
        <v>711</v>
      </c>
      <c r="Z50" s="50">
        <f t="shared" si="1"/>
        <v>114</v>
      </c>
      <c r="AA50" s="51">
        <v>13</v>
      </c>
      <c r="AB50" s="51">
        <v>8</v>
      </c>
      <c r="AC50" s="51">
        <v>16</v>
      </c>
      <c r="AD50" s="51">
        <v>10</v>
      </c>
      <c r="AE50" s="51">
        <v>9</v>
      </c>
      <c r="AF50" s="51">
        <v>9</v>
      </c>
      <c r="AG50" s="51">
        <v>6</v>
      </c>
      <c r="AH50" s="51">
        <v>6</v>
      </c>
      <c r="AI50" s="51">
        <v>14</v>
      </c>
      <c r="AJ50" s="51">
        <v>7</v>
      </c>
      <c r="AK50" s="51">
        <v>8</v>
      </c>
      <c r="AL50" s="51">
        <v>8</v>
      </c>
      <c r="AM50" s="47"/>
    </row>
    <row r="51" spans="1:39" ht="54" x14ac:dyDescent="0.4">
      <c r="A51" s="69">
        <f t="shared" si="0"/>
        <v>47</v>
      </c>
      <c r="B51" s="98"/>
      <c r="C51" s="47"/>
      <c r="D51" s="47"/>
      <c r="E51" s="47"/>
      <c r="F51" s="73"/>
      <c r="G51" s="73"/>
      <c r="H51" s="73"/>
      <c r="I51" s="73"/>
      <c r="J51" s="73" t="s">
        <v>62</v>
      </c>
      <c r="K51" s="73"/>
      <c r="L51" s="94"/>
      <c r="M51" s="73">
        <v>52</v>
      </c>
      <c r="N51" s="104"/>
      <c r="O51" s="47" t="s">
        <v>108</v>
      </c>
      <c r="P51" s="53" t="s">
        <v>127</v>
      </c>
      <c r="Q51" s="54" t="s">
        <v>677</v>
      </c>
      <c r="R51" s="53" t="s">
        <v>287</v>
      </c>
      <c r="S51" s="77" t="s">
        <v>474</v>
      </c>
      <c r="T51" s="73">
        <v>1</v>
      </c>
      <c r="U51" s="77" t="s">
        <v>472</v>
      </c>
      <c r="V51" s="77" t="s">
        <v>419</v>
      </c>
      <c r="W51" s="48">
        <f>(T51*Z51)/60</f>
        <v>1313.4666666666667</v>
      </c>
      <c r="X51" s="88"/>
      <c r="Y51" s="75" t="s">
        <v>711</v>
      </c>
      <c r="Z51" s="50">
        <f t="shared" si="1"/>
        <v>78808</v>
      </c>
      <c r="AA51" s="51">
        <v>6497</v>
      </c>
      <c r="AB51" s="51">
        <v>6190</v>
      </c>
      <c r="AC51" s="51">
        <v>6392</v>
      </c>
      <c r="AD51" s="51">
        <v>6446</v>
      </c>
      <c r="AE51" s="51">
        <v>6651</v>
      </c>
      <c r="AF51" s="51">
        <v>6626</v>
      </c>
      <c r="AG51" s="51">
        <v>6684</v>
      </c>
      <c r="AH51" s="51">
        <v>6282</v>
      </c>
      <c r="AI51" s="51">
        <v>7009</v>
      </c>
      <c r="AJ51" s="51">
        <v>7843</v>
      </c>
      <c r="AK51" s="51">
        <v>6042</v>
      </c>
      <c r="AL51" s="51">
        <v>6146</v>
      </c>
      <c r="AM51" s="47"/>
    </row>
    <row r="52" spans="1:39" ht="81" x14ac:dyDescent="0.4">
      <c r="A52" s="69">
        <f t="shared" si="0"/>
        <v>48</v>
      </c>
      <c r="B52" s="98"/>
      <c r="C52" s="47"/>
      <c r="D52" s="47"/>
      <c r="E52" s="47"/>
      <c r="F52" s="73"/>
      <c r="G52" s="73"/>
      <c r="H52" s="73"/>
      <c r="I52" s="73"/>
      <c r="J52" s="73" t="s">
        <v>62</v>
      </c>
      <c r="K52" s="73"/>
      <c r="L52" s="94"/>
      <c r="M52" s="73">
        <v>53</v>
      </c>
      <c r="N52" s="104"/>
      <c r="O52" s="47" t="s">
        <v>25</v>
      </c>
      <c r="P52" s="53" t="s">
        <v>189</v>
      </c>
      <c r="Q52" s="53" t="s">
        <v>309</v>
      </c>
      <c r="R52" s="53" t="s">
        <v>517</v>
      </c>
      <c r="S52" s="77" t="s">
        <v>474</v>
      </c>
      <c r="T52" s="77">
        <v>32</v>
      </c>
      <c r="U52" s="77" t="s">
        <v>504</v>
      </c>
      <c r="V52" s="77" t="s">
        <v>419</v>
      </c>
      <c r="W52" s="48">
        <f>2*Z52/60+30*243/60</f>
        <v>2748.4333333333334</v>
      </c>
      <c r="X52" s="88"/>
      <c r="Y52" s="75" t="s">
        <v>765</v>
      </c>
      <c r="Z52" s="50">
        <f t="shared" si="1"/>
        <v>78808</v>
      </c>
      <c r="AA52" s="51">
        <v>6497</v>
      </c>
      <c r="AB52" s="51">
        <v>6190</v>
      </c>
      <c r="AC52" s="51">
        <v>6392</v>
      </c>
      <c r="AD52" s="51">
        <v>6446</v>
      </c>
      <c r="AE52" s="51">
        <v>6651</v>
      </c>
      <c r="AF52" s="51">
        <v>6626</v>
      </c>
      <c r="AG52" s="51">
        <v>6684</v>
      </c>
      <c r="AH52" s="51">
        <v>6282</v>
      </c>
      <c r="AI52" s="51">
        <v>7009</v>
      </c>
      <c r="AJ52" s="51">
        <v>7843</v>
      </c>
      <c r="AK52" s="51">
        <v>6042</v>
      </c>
      <c r="AL52" s="51">
        <v>6146</v>
      </c>
      <c r="AM52" s="47"/>
    </row>
    <row r="53" spans="1:39" ht="33" customHeight="1" x14ac:dyDescent="0.4">
      <c r="A53" s="69">
        <f t="shared" si="0"/>
        <v>49</v>
      </c>
      <c r="B53" s="98"/>
      <c r="C53" s="47"/>
      <c r="D53" s="47"/>
      <c r="E53" s="47"/>
      <c r="F53" s="73"/>
      <c r="G53" s="73"/>
      <c r="H53" s="73"/>
      <c r="I53" s="73"/>
      <c r="J53" s="73" t="s">
        <v>62</v>
      </c>
      <c r="K53" s="73"/>
      <c r="L53" s="100" t="s">
        <v>81</v>
      </c>
      <c r="M53" s="73">
        <v>7</v>
      </c>
      <c r="N53" s="107" t="s">
        <v>61</v>
      </c>
      <c r="O53" s="47" t="s">
        <v>31</v>
      </c>
      <c r="P53" s="53" t="s">
        <v>225</v>
      </c>
      <c r="Q53" s="54" t="s">
        <v>781</v>
      </c>
      <c r="R53" s="76"/>
      <c r="S53" s="122" t="s">
        <v>577</v>
      </c>
      <c r="T53" s="122">
        <v>10</v>
      </c>
      <c r="U53" s="122" t="s">
        <v>497</v>
      </c>
      <c r="V53" s="122" t="s">
        <v>419</v>
      </c>
      <c r="W53" s="118">
        <f>(T53*52)/60</f>
        <v>8.6666666666666661</v>
      </c>
      <c r="X53" s="88"/>
      <c r="Y53" s="109" t="s">
        <v>715</v>
      </c>
      <c r="Z53" s="112">
        <f t="shared" si="1"/>
        <v>52</v>
      </c>
      <c r="AA53" s="115">
        <v>5</v>
      </c>
      <c r="AB53" s="115">
        <v>4</v>
      </c>
      <c r="AC53" s="115">
        <v>4</v>
      </c>
      <c r="AD53" s="115">
        <v>5</v>
      </c>
      <c r="AE53" s="115">
        <v>4</v>
      </c>
      <c r="AF53" s="115">
        <v>4</v>
      </c>
      <c r="AG53" s="115">
        <v>5</v>
      </c>
      <c r="AH53" s="115">
        <v>4</v>
      </c>
      <c r="AI53" s="115">
        <v>4</v>
      </c>
      <c r="AJ53" s="115">
        <v>5</v>
      </c>
      <c r="AK53" s="115">
        <v>4</v>
      </c>
      <c r="AL53" s="115">
        <v>4</v>
      </c>
      <c r="AM53" s="47"/>
    </row>
    <row r="54" spans="1:39" ht="27" x14ac:dyDescent="0.4">
      <c r="A54" s="69">
        <f t="shared" si="0"/>
        <v>50</v>
      </c>
      <c r="B54" s="98"/>
      <c r="C54" s="47"/>
      <c r="D54" s="47"/>
      <c r="E54" s="47"/>
      <c r="F54" s="73"/>
      <c r="G54" s="73"/>
      <c r="H54" s="73"/>
      <c r="I54" s="73"/>
      <c r="J54" s="73"/>
      <c r="K54" s="73"/>
      <c r="L54" s="101"/>
      <c r="M54" s="73">
        <v>8</v>
      </c>
      <c r="N54" s="121"/>
      <c r="O54" s="47" t="s">
        <v>108</v>
      </c>
      <c r="P54" s="53" t="s">
        <v>573</v>
      </c>
      <c r="Q54" s="54" t="s">
        <v>574</v>
      </c>
      <c r="R54" s="76"/>
      <c r="S54" s="123"/>
      <c r="T54" s="123"/>
      <c r="U54" s="123"/>
      <c r="V54" s="123"/>
      <c r="W54" s="119"/>
      <c r="X54" s="88"/>
      <c r="Y54" s="110"/>
      <c r="Z54" s="113"/>
      <c r="AA54" s="116"/>
      <c r="AB54" s="116"/>
      <c r="AC54" s="116"/>
      <c r="AD54" s="116"/>
      <c r="AE54" s="116"/>
      <c r="AF54" s="116"/>
      <c r="AG54" s="116"/>
      <c r="AH54" s="116"/>
      <c r="AI54" s="116"/>
      <c r="AJ54" s="116"/>
      <c r="AK54" s="116"/>
      <c r="AL54" s="116"/>
      <c r="AM54" s="47"/>
    </row>
    <row r="55" spans="1:39" ht="67.5" x14ac:dyDescent="0.4">
      <c r="A55" s="69">
        <f t="shared" si="0"/>
        <v>51</v>
      </c>
      <c r="B55" s="98"/>
      <c r="C55" s="47"/>
      <c r="D55" s="47"/>
      <c r="E55" s="47"/>
      <c r="F55" s="73"/>
      <c r="G55" s="73"/>
      <c r="H55" s="73"/>
      <c r="I55" s="73"/>
      <c r="J55" s="73"/>
      <c r="K55" s="73"/>
      <c r="L55" s="101"/>
      <c r="M55" s="73" t="s">
        <v>801</v>
      </c>
      <c r="N55" s="121"/>
      <c r="O55" s="47" t="s">
        <v>32</v>
      </c>
      <c r="P55" s="53" t="s">
        <v>793</v>
      </c>
      <c r="Q55" s="54" t="s">
        <v>799</v>
      </c>
      <c r="R55" s="57" t="s">
        <v>800</v>
      </c>
      <c r="S55" s="124"/>
      <c r="T55" s="124"/>
      <c r="U55" s="124"/>
      <c r="V55" s="124"/>
      <c r="W55" s="120"/>
      <c r="X55" s="88"/>
      <c r="Y55" s="111"/>
      <c r="Z55" s="114"/>
      <c r="AA55" s="117"/>
      <c r="AB55" s="117"/>
      <c r="AC55" s="117"/>
      <c r="AD55" s="117"/>
      <c r="AE55" s="117"/>
      <c r="AF55" s="117"/>
      <c r="AG55" s="117"/>
      <c r="AH55" s="117"/>
      <c r="AI55" s="117"/>
      <c r="AJ55" s="117"/>
      <c r="AK55" s="117"/>
      <c r="AL55" s="117"/>
      <c r="AM55" s="47"/>
    </row>
    <row r="56" spans="1:39" ht="40.5" x14ac:dyDescent="0.4">
      <c r="A56" s="69">
        <f t="shared" si="0"/>
        <v>52</v>
      </c>
      <c r="B56" s="98"/>
      <c r="C56" s="47"/>
      <c r="D56" s="47"/>
      <c r="E56" s="47"/>
      <c r="F56" s="73"/>
      <c r="G56" s="73"/>
      <c r="H56" s="73"/>
      <c r="I56" s="73"/>
      <c r="J56" s="73" t="s">
        <v>62</v>
      </c>
      <c r="K56" s="73"/>
      <c r="L56" s="101"/>
      <c r="M56" s="73">
        <v>12</v>
      </c>
      <c r="N56" s="121"/>
      <c r="O56" s="47" t="s">
        <v>32</v>
      </c>
      <c r="P56" s="53" t="s">
        <v>789</v>
      </c>
      <c r="Q56" s="54" t="s">
        <v>788</v>
      </c>
      <c r="R56" s="57"/>
      <c r="S56" s="77" t="s">
        <v>577</v>
      </c>
      <c r="T56" s="77">
        <v>15</v>
      </c>
      <c r="U56" s="77" t="s">
        <v>497</v>
      </c>
      <c r="V56" s="77" t="s">
        <v>419</v>
      </c>
      <c r="W56" s="48">
        <f>(T56*52)/60</f>
        <v>13</v>
      </c>
      <c r="X56" s="88"/>
      <c r="Y56" s="58" t="s">
        <v>715</v>
      </c>
      <c r="Z56" s="50">
        <f t="shared" si="1"/>
        <v>0</v>
      </c>
      <c r="AA56" s="51" t="s">
        <v>651</v>
      </c>
      <c r="AB56" s="51" t="s">
        <v>651</v>
      </c>
      <c r="AC56" s="51" t="s">
        <v>651</v>
      </c>
      <c r="AD56" s="51" t="s">
        <v>651</v>
      </c>
      <c r="AE56" s="51" t="s">
        <v>651</v>
      </c>
      <c r="AF56" s="51" t="s">
        <v>651</v>
      </c>
      <c r="AG56" s="51" t="s">
        <v>651</v>
      </c>
      <c r="AH56" s="51" t="s">
        <v>651</v>
      </c>
      <c r="AI56" s="51" t="s">
        <v>651</v>
      </c>
      <c r="AJ56" s="51" t="s">
        <v>651</v>
      </c>
      <c r="AK56" s="51" t="s">
        <v>651</v>
      </c>
      <c r="AL56" s="51" t="s">
        <v>651</v>
      </c>
      <c r="AM56" s="47" t="s">
        <v>516</v>
      </c>
    </row>
    <row r="57" spans="1:39" ht="27" x14ac:dyDescent="0.4">
      <c r="A57" s="69">
        <f t="shared" si="0"/>
        <v>53</v>
      </c>
      <c r="B57" s="99"/>
      <c r="C57" s="47"/>
      <c r="D57" s="47"/>
      <c r="E57" s="47"/>
      <c r="F57" s="73"/>
      <c r="G57" s="73"/>
      <c r="H57" s="73"/>
      <c r="I57" s="73"/>
      <c r="J57" s="73"/>
      <c r="K57" s="73"/>
      <c r="L57" s="102"/>
      <c r="M57" s="73">
        <v>13</v>
      </c>
      <c r="N57" s="108"/>
      <c r="O57" s="47" t="s">
        <v>108</v>
      </c>
      <c r="P57" s="53" t="s">
        <v>589</v>
      </c>
      <c r="Q57" s="54" t="s">
        <v>787</v>
      </c>
      <c r="R57" s="57"/>
      <c r="S57" s="77" t="s">
        <v>416</v>
      </c>
      <c r="T57" s="77">
        <v>2</v>
      </c>
      <c r="U57" s="77" t="s">
        <v>476</v>
      </c>
      <c r="V57" s="77" t="s">
        <v>419</v>
      </c>
      <c r="W57" s="48">
        <f>(T57*243)/60</f>
        <v>8.1</v>
      </c>
      <c r="X57" s="89"/>
      <c r="Y57" s="75" t="s">
        <v>714</v>
      </c>
      <c r="Z57" s="50"/>
      <c r="AA57" s="51"/>
      <c r="AB57" s="51"/>
      <c r="AC57" s="51"/>
      <c r="AD57" s="51"/>
      <c r="AE57" s="51"/>
      <c r="AF57" s="51"/>
      <c r="AG57" s="51"/>
      <c r="AH57" s="51"/>
      <c r="AI57" s="51"/>
      <c r="AJ57" s="51"/>
      <c r="AK57" s="51"/>
      <c r="AL57" s="51"/>
      <c r="AM57" s="47"/>
    </row>
    <row r="58" spans="1:39" ht="81" x14ac:dyDescent="0.4">
      <c r="A58" s="69">
        <f t="shared" si="0"/>
        <v>54</v>
      </c>
      <c r="B58" s="95" t="s">
        <v>1</v>
      </c>
      <c r="C58" s="47"/>
      <c r="D58" s="47"/>
      <c r="E58" s="47"/>
      <c r="F58" s="73"/>
      <c r="G58" s="73"/>
      <c r="H58" s="73"/>
      <c r="I58" s="73"/>
      <c r="J58" s="73" t="s">
        <v>62</v>
      </c>
      <c r="K58" s="73"/>
      <c r="L58" s="94" t="s">
        <v>80</v>
      </c>
      <c r="M58" s="73">
        <v>34</v>
      </c>
      <c r="N58" s="104" t="s">
        <v>335</v>
      </c>
      <c r="O58" s="47" t="s">
        <v>16</v>
      </c>
      <c r="P58" s="53" t="s">
        <v>128</v>
      </c>
      <c r="Q58" s="53" t="s">
        <v>310</v>
      </c>
      <c r="R58" s="53" t="s">
        <v>804</v>
      </c>
      <c r="S58" s="77" t="s">
        <v>416</v>
      </c>
      <c r="T58" s="77" t="s">
        <v>704</v>
      </c>
      <c r="U58" s="77" t="s">
        <v>504</v>
      </c>
      <c r="V58" s="77" t="s">
        <v>419</v>
      </c>
      <c r="W58" s="48">
        <f>(20*243+90*12+1*20*243)/60</f>
        <v>180</v>
      </c>
      <c r="X58" s="87">
        <v>0.33031733232742638</v>
      </c>
      <c r="Y58" s="75" t="s">
        <v>760</v>
      </c>
      <c r="Z58" s="50">
        <f t="shared" si="1"/>
        <v>78808</v>
      </c>
      <c r="AA58" s="51">
        <v>6497</v>
      </c>
      <c r="AB58" s="51">
        <v>6190</v>
      </c>
      <c r="AC58" s="51">
        <v>6392</v>
      </c>
      <c r="AD58" s="51">
        <v>6446</v>
      </c>
      <c r="AE58" s="51">
        <v>6651</v>
      </c>
      <c r="AF58" s="51">
        <v>6626</v>
      </c>
      <c r="AG58" s="51">
        <v>6684</v>
      </c>
      <c r="AH58" s="51">
        <v>6282</v>
      </c>
      <c r="AI58" s="51">
        <v>7009</v>
      </c>
      <c r="AJ58" s="51">
        <v>7843</v>
      </c>
      <c r="AK58" s="51">
        <v>6042</v>
      </c>
      <c r="AL58" s="51">
        <v>6146</v>
      </c>
      <c r="AM58" s="47"/>
    </row>
    <row r="59" spans="1:39" ht="81" x14ac:dyDescent="0.4">
      <c r="A59" s="69">
        <f t="shared" si="0"/>
        <v>55</v>
      </c>
      <c r="B59" s="95"/>
      <c r="C59" s="47"/>
      <c r="D59" s="47"/>
      <c r="E59" s="47"/>
      <c r="F59" s="73"/>
      <c r="G59" s="73"/>
      <c r="H59" s="73"/>
      <c r="I59" s="73"/>
      <c r="J59" s="73" t="s">
        <v>62</v>
      </c>
      <c r="K59" s="73"/>
      <c r="L59" s="94"/>
      <c r="M59" s="73">
        <v>60</v>
      </c>
      <c r="N59" s="104"/>
      <c r="O59" s="47" t="s">
        <v>104</v>
      </c>
      <c r="P59" s="53" t="s">
        <v>342</v>
      </c>
      <c r="Q59" s="54" t="s">
        <v>532</v>
      </c>
      <c r="R59" s="53" t="s">
        <v>522</v>
      </c>
      <c r="S59" s="77" t="s">
        <v>416</v>
      </c>
      <c r="T59" s="77">
        <v>20</v>
      </c>
      <c r="U59" s="77" t="s">
        <v>504</v>
      </c>
      <c r="V59" s="77" t="s">
        <v>419</v>
      </c>
      <c r="W59" s="48">
        <f>(T59*Z59)/60</f>
        <v>26269.333333333332</v>
      </c>
      <c r="X59" s="88"/>
      <c r="Y59" s="75" t="s">
        <v>711</v>
      </c>
      <c r="Z59" s="50">
        <f t="shared" si="1"/>
        <v>78808</v>
      </c>
      <c r="AA59" s="51">
        <v>6497</v>
      </c>
      <c r="AB59" s="51">
        <v>6190</v>
      </c>
      <c r="AC59" s="51">
        <v>6392</v>
      </c>
      <c r="AD59" s="51">
        <v>6446</v>
      </c>
      <c r="AE59" s="51">
        <v>6651</v>
      </c>
      <c r="AF59" s="51">
        <v>6626</v>
      </c>
      <c r="AG59" s="51">
        <v>6684</v>
      </c>
      <c r="AH59" s="51">
        <v>6282</v>
      </c>
      <c r="AI59" s="51">
        <v>7009</v>
      </c>
      <c r="AJ59" s="51">
        <v>7843</v>
      </c>
      <c r="AK59" s="51">
        <v>6042</v>
      </c>
      <c r="AL59" s="51">
        <v>6146</v>
      </c>
      <c r="AM59" s="47" t="s">
        <v>452</v>
      </c>
    </row>
    <row r="60" spans="1:39" ht="108" x14ac:dyDescent="0.4">
      <c r="A60" s="69">
        <f t="shared" si="0"/>
        <v>56</v>
      </c>
      <c r="B60" s="95"/>
      <c r="C60" s="47"/>
      <c r="D60" s="47"/>
      <c r="E60" s="47"/>
      <c r="F60" s="73"/>
      <c r="G60" s="73"/>
      <c r="H60" s="73"/>
      <c r="I60" s="73"/>
      <c r="J60" s="73" t="s">
        <v>62</v>
      </c>
      <c r="K60" s="73"/>
      <c r="L60" s="94"/>
      <c r="M60" s="73">
        <v>61</v>
      </c>
      <c r="N60" s="104"/>
      <c r="O60" s="47" t="s">
        <v>25</v>
      </c>
      <c r="P60" s="53" t="s">
        <v>129</v>
      </c>
      <c r="Q60" s="54" t="s">
        <v>782</v>
      </c>
      <c r="R60" s="53"/>
      <c r="S60" s="77" t="s">
        <v>474</v>
      </c>
      <c r="T60" s="77">
        <v>3</v>
      </c>
      <c r="U60" s="77" t="s">
        <v>504</v>
      </c>
      <c r="V60" s="77" t="s">
        <v>419</v>
      </c>
      <c r="W60" s="48">
        <f>(T60*Z60)/60</f>
        <v>3940.4</v>
      </c>
      <c r="X60" s="88"/>
      <c r="Y60" s="75" t="s">
        <v>711</v>
      </c>
      <c r="Z60" s="50">
        <f t="shared" si="1"/>
        <v>78808</v>
      </c>
      <c r="AA60" s="51">
        <v>6497</v>
      </c>
      <c r="AB60" s="51">
        <v>6190</v>
      </c>
      <c r="AC60" s="51">
        <v>6392</v>
      </c>
      <c r="AD60" s="51">
        <v>6446</v>
      </c>
      <c r="AE60" s="51">
        <v>6651</v>
      </c>
      <c r="AF60" s="51">
        <v>6626</v>
      </c>
      <c r="AG60" s="51">
        <v>6684</v>
      </c>
      <c r="AH60" s="51">
        <v>6282</v>
      </c>
      <c r="AI60" s="51">
        <v>7009</v>
      </c>
      <c r="AJ60" s="51">
        <v>7843</v>
      </c>
      <c r="AK60" s="51">
        <v>6042</v>
      </c>
      <c r="AL60" s="51">
        <v>6146</v>
      </c>
      <c r="AM60" s="47"/>
    </row>
    <row r="61" spans="1:39" ht="40.5" x14ac:dyDescent="0.4">
      <c r="A61" s="69">
        <f t="shared" si="0"/>
        <v>57</v>
      </c>
      <c r="B61" s="95"/>
      <c r="C61" s="47"/>
      <c r="D61" s="47"/>
      <c r="E61" s="47"/>
      <c r="F61" s="73"/>
      <c r="G61" s="73"/>
      <c r="H61" s="73"/>
      <c r="I61" s="73"/>
      <c r="J61" s="73" t="s">
        <v>62</v>
      </c>
      <c r="K61" s="73"/>
      <c r="L61" s="94"/>
      <c r="M61" s="73">
        <v>62</v>
      </c>
      <c r="N61" s="104"/>
      <c r="O61" s="47" t="s">
        <v>25</v>
      </c>
      <c r="P61" s="54" t="s">
        <v>617</v>
      </c>
      <c r="Q61" s="54" t="s">
        <v>678</v>
      </c>
      <c r="R61" s="54" t="s">
        <v>484</v>
      </c>
      <c r="S61" s="77" t="s">
        <v>482</v>
      </c>
      <c r="T61" s="77">
        <v>15</v>
      </c>
      <c r="U61" s="77" t="s">
        <v>504</v>
      </c>
      <c r="V61" s="79"/>
      <c r="W61" s="48">
        <f>(T61*243)/60</f>
        <v>60.75</v>
      </c>
      <c r="X61" s="88"/>
      <c r="Y61" s="75" t="s">
        <v>714</v>
      </c>
      <c r="Z61" s="50">
        <f t="shared" ref="Z61" si="7">SUM(AA61:AL61)</f>
        <v>243</v>
      </c>
      <c r="AA61" s="51">
        <v>20</v>
      </c>
      <c r="AB61" s="51">
        <v>20</v>
      </c>
      <c r="AC61" s="51">
        <v>22</v>
      </c>
      <c r="AD61" s="51">
        <v>20</v>
      </c>
      <c r="AE61" s="51">
        <v>22</v>
      </c>
      <c r="AF61" s="51">
        <v>20</v>
      </c>
      <c r="AG61" s="51">
        <v>21</v>
      </c>
      <c r="AH61" s="51">
        <v>20</v>
      </c>
      <c r="AI61" s="51">
        <v>20</v>
      </c>
      <c r="AJ61" s="51">
        <v>19</v>
      </c>
      <c r="AK61" s="51">
        <v>19</v>
      </c>
      <c r="AL61" s="51">
        <v>20</v>
      </c>
      <c r="AM61" s="47" t="s">
        <v>699</v>
      </c>
    </row>
    <row r="62" spans="1:39" ht="45.75" customHeight="1" x14ac:dyDescent="0.4">
      <c r="A62" s="69">
        <f t="shared" si="0"/>
        <v>58</v>
      </c>
      <c r="B62" s="95"/>
      <c r="C62" s="47"/>
      <c r="D62" s="47"/>
      <c r="E62" s="47"/>
      <c r="F62" s="73"/>
      <c r="G62" s="73"/>
      <c r="H62" s="73"/>
      <c r="I62" s="73"/>
      <c r="J62" s="73" t="s">
        <v>62</v>
      </c>
      <c r="K62" s="73"/>
      <c r="L62" s="94"/>
      <c r="M62" s="73">
        <v>63</v>
      </c>
      <c r="N62" s="104"/>
      <c r="O62" s="47" t="s">
        <v>25</v>
      </c>
      <c r="P62" s="54" t="s">
        <v>190</v>
      </c>
      <c r="Q62" s="54" t="s">
        <v>301</v>
      </c>
      <c r="R62" s="54" t="s">
        <v>491</v>
      </c>
      <c r="S62" s="77" t="s">
        <v>474</v>
      </c>
      <c r="T62" s="77">
        <v>10</v>
      </c>
      <c r="U62" s="77" t="s">
        <v>504</v>
      </c>
      <c r="V62" s="79">
        <f>Z62/223*T62</f>
        <v>85.650224215246624</v>
      </c>
      <c r="W62" s="48">
        <f>((Z62/223)*T62)*243/60</f>
        <v>346.88340807174882</v>
      </c>
      <c r="X62" s="88"/>
      <c r="Y62" s="75" t="s">
        <v>753</v>
      </c>
      <c r="Z62" s="50">
        <f t="shared" si="1"/>
        <v>1910</v>
      </c>
      <c r="AA62" s="51">
        <v>155</v>
      </c>
      <c r="AB62" s="51">
        <v>177</v>
      </c>
      <c r="AC62" s="51">
        <v>187</v>
      </c>
      <c r="AD62" s="51">
        <v>167</v>
      </c>
      <c r="AE62" s="51">
        <v>212</v>
      </c>
      <c r="AF62" s="51">
        <v>193</v>
      </c>
      <c r="AG62" s="51">
        <v>160</v>
      </c>
      <c r="AH62" s="51">
        <v>158</v>
      </c>
      <c r="AI62" s="51">
        <v>172</v>
      </c>
      <c r="AJ62" s="51">
        <v>163</v>
      </c>
      <c r="AK62" s="51">
        <v>166</v>
      </c>
      <c r="AL62" s="51" t="s">
        <v>651</v>
      </c>
      <c r="AM62" s="47" t="s">
        <v>761</v>
      </c>
    </row>
    <row r="63" spans="1:39" ht="69.75" customHeight="1" x14ac:dyDescent="0.4">
      <c r="A63" s="69">
        <f t="shared" si="0"/>
        <v>59</v>
      </c>
      <c r="B63" s="95"/>
      <c r="C63" s="47"/>
      <c r="D63" s="47"/>
      <c r="E63" s="47"/>
      <c r="F63" s="73"/>
      <c r="G63" s="73"/>
      <c r="H63" s="73"/>
      <c r="I63" s="73"/>
      <c r="J63" s="73" t="s">
        <v>62</v>
      </c>
      <c r="K63" s="73"/>
      <c r="L63" s="94"/>
      <c r="M63" s="73">
        <v>64</v>
      </c>
      <c r="N63" s="104"/>
      <c r="O63" s="47" t="s">
        <v>92</v>
      </c>
      <c r="P63" s="54" t="s">
        <v>130</v>
      </c>
      <c r="Q63" s="54" t="s">
        <v>679</v>
      </c>
      <c r="R63" s="54"/>
      <c r="S63" s="77" t="s">
        <v>474</v>
      </c>
      <c r="T63" s="77">
        <v>10</v>
      </c>
      <c r="U63" s="77" t="s">
        <v>504</v>
      </c>
      <c r="V63" s="77" t="s">
        <v>419</v>
      </c>
      <c r="W63" s="48">
        <f>(T63*Z63)/60</f>
        <v>85.333333333333329</v>
      </c>
      <c r="X63" s="88"/>
      <c r="Y63" s="75" t="s">
        <v>711</v>
      </c>
      <c r="Z63" s="50">
        <f t="shared" si="1"/>
        <v>512</v>
      </c>
      <c r="AA63" s="51">
        <v>42</v>
      </c>
      <c r="AB63" s="51">
        <v>36</v>
      </c>
      <c r="AC63" s="51">
        <v>55</v>
      </c>
      <c r="AD63" s="51">
        <v>40</v>
      </c>
      <c r="AE63" s="51">
        <v>54</v>
      </c>
      <c r="AF63" s="51">
        <v>45</v>
      </c>
      <c r="AG63" s="51">
        <v>49</v>
      </c>
      <c r="AH63" s="51">
        <v>40</v>
      </c>
      <c r="AI63" s="51">
        <v>40</v>
      </c>
      <c r="AJ63" s="51">
        <v>34</v>
      </c>
      <c r="AK63" s="51">
        <v>38</v>
      </c>
      <c r="AL63" s="51">
        <v>39</v>
      </c>
      <c r="AM63" s="47"/>
    </row>
    <row r="64" spans="1:39" ht="54" x14ac:dyDescent="0.4">
      <c r="A64" s="69">
        <f t="shared" si="0"/>
        <v>60</v>
      </c>
      <c r="B64" s="95"/>
      <c r="C64" s="47"/>
      <c r="D64" s="47"/>
      <c r="E64" s="47"/>
      <c r="F64" s="73"/>
      <c r="G64" s="73"/>
      <c r="H64" s="73"/>
      <c r="I64" s="73"/>
      <c r="J64" s="73" t="s">
        <v>62</v>
      </c>
      <c r="K64" s="73"/>
      <c r="L64" s="94"/>
      <c r="M64" s="73">
        <v>65</v>
      </c>
      <c r="N64" s="104"/>
      <c r="O64" s="47" t="s">
        <v>25</v>
      </c>
      <c r="P64" s="54" t="s">
        <v>141</v>
      </c>
      <c r="Q64" s="54" t="s">
        <v>680</v>
      </c>
      <c r="R64" s="54"/>
      <c r="S64" s="77" t="s">
        <v>471</v>
      </c>
      <c r="T64" s="77">
        <v>15</v>
      </c>
      <c r="U64" s="77" t="s">
        <v>477</v>
      </c>
      <c r="V64" s="77" t="s">
        <v>419</v>
      </c>
      <c r="W64" s="48">
        <f>(T64*243)/60</f>
        <v>60.75</v>
      </c>
      <c r="X64" s="88"/>
      <c r="Y64" s="75" t="s">
        <v>714</v>
      </c>
      <c r="Z64" s="50">
        <f t="shared" si="1"/>
        <v>78808</v>
      </c>
      <c r="AA64" s="51">
        <v>6497</v>
      </c>
      <c r="AB64" s="51">
        <v>6190</v>
      </c>
      <c r="AC64" s="51">
        <v>6392</v>
      </c>
      <c r="AD64" s="51">
        <v>6446</v>
      </c>
      <c r="AE64" s="51">
        <v>6651</v>
      </c>
      <c r="AF64" s="51">
        <v>6626</v>
      </c>
      <c r="AG64" s="51">
        <v>6684</v>
      </c>
      <c r="AH64" s="51">
        <v>6282</v>
      </c>
      <c r="AI64" s="51">
        <v>7009</v>
      </c>
      <c r="AJ64" s="51">
        <v>7843</v>
      </c>
      <c r="AK64" s="51">
        <v>6042</v>
      </c>
      <c r="AL64" s="51">
        <v>6146</v>
      </c>
      <c r="AM64" s="47"/>
    </row>
    <row r="65" spans="1:39" ht="40.5" x14ac:dyDescent="0.4">
      <c r="A65" s="69">
        <f t="shared" si="0"/>
        <v>61</v>
      </c>
      <c r="B65" s="95"/>
      <c r="C65" s="47"/>
      <c r="D65" s="47"/>
      <c r="E65" s="47"/>
      <c r="F65" s="73"/>
      <c r="G65" s="73"/>
      <c r="H65" s="73"/>
      <c r="I65" s="73"/>
      <c r="J65" s="73" t="s">
        <v>62</v>
      </c>
      <c r="K65" s="73"/>
      <c r="L65" s="94"/>
      <c r="M65" s="73">
        <v>66</v>
      </c>
      <c r="N65" s="104"/>
      <c r="O65" s="47" t="s">
        <v>25</v>
      </c>
      <c r="P65" s="47" t="s">
        <v>125</v>
      </c>
      <c r="Q65" s="54" t="s">
        <v>533</v>
      </c>
      <c r="R65" s="54" t="s">
        <v>337</v>
      </c>
      <c r="S65" s="77" t="s">
        <v>474</v>
      </c>
      <c r="T65" s="77">
        <v>10</v>
      </c>
      <c r="U65" s="77" t="s">
        <v>504</v>
      </c>
      <c r="V65" s="79">
        <f>Z65/223*T65</f>
        <v>347.84753363228702</v>
      </c>
      <c r="W65" s="48">
        <f>((Z65/223)*T65)*243/60</f>
        <v>1408.7825112107626</v>
      </c>
      <c r="X65" s="88"/>
      <c r="Y65" s="75" t="s">
        <v>753</v>
      </c>
      <c r="Z65" s="50">
        <f t="shared" si="1"/>
        <v>7757</v>
      </c>
      <c r="AA65" s="51">
        <v>676</v>
      </c>
      <c r="AB65" s="51">
        <v>621</v>
      </c>
      <c r="AC65" s="51">
        <v>703</v>
      </c>
      <c r="AD65" s="51">
        <v>608</v>
      </c>
      <c r="AE65" s="51">
        <v>684</v>
      </c>
      <c r="AF65" s="51">
        <v>662</v>
      </c>
      <c r="AG65" s="51">
        <v>694</v>
      </c>
      <c r="AH65" s="51">
        <v>775</v>
      </c>
      <c r="AI65" s="51">
        <v>712</v>
      </c>
      <c r="AJ65" s="51">
        <v>814</v>
      </c>
      <c r="AK65" s="51">
        <v>808</v>
      </c>
      <c r="AL65" s="51" t="s">
        <v>651</v>
      </c>
      <c r="AM65" s="47" t="s">
        <v>761</v>
      </c>
    </row>
    <row r="66" spans="1:39" ht="94.5" x14ac:dyDescent="0.4">
      <c r="A66" s="69">
        <f t="shared" si="0"/>
        <v>62</v>
      </c>
      <c r="B66" s="95"/>
      <c r="C66" s="47"/>
      <c r="D66" s="47"/>
      <c r="E66" s="47"/>
      <c r="F66" s="73"/>
      <c r="G66" s="73"/>
      <c r="H66" s="73"/>
      <c r="I66" s="73"/>
      <c r="J66" s="73" t="s">
        <v>62</v>
      </c>
      <c r="K66" s="73"/>
      <c r="L66" s="94"/>
      <c r="M66" s="73">
        <v>67</v>
      </c>
      <c r="N66" s="104"/>
      <c r="O66" s="47" t="s">
        <v>112</v>
      </c>
      <c r="P66" s="53" t="s">
        <v>112</v>
      </c>
      <c r="Q66" s="54" t="s">
        <v>783</v>
      </c>
      <c r="R66" s="53"/>
      <c r="S66" s="77" t="s">
        <v>474</v>
      </c>
      <c r="T66" s="77">
        <v>5</v>
      </c>
      <c r="U66" s="77" t="s">
        <v>504</v>
      </c>
      <c r="V66" s="79">
        <f>Z66/223*T66</f>
        <v>173.92376681614351</v>
      </c>
      <c r="W66" s="48">
        <f>((Z66/223)*T66)*243/60</f>
        <v>704.39125560538128</v>
      </c>
      <c r="X66" s="88"/>
      <c r="Y66" s="75" t="s">
        <v>753</v>
      </c>
      <c r="Z66" s="50">
        <f t="shared" si="1"/>
        <v>7757</v>
      </c>
      <c r="AA66" s="51">
        <v>676</v>
      </c>
      <c r="AB66" s="51">
        <v>621</v>
      </c>
      <c r="AC66" s="51">
        <v>703</v>
      </c>
      <c r="AD66" s="51">
        <v>608</v>
      </c>
      <c r="AE66" s="51">
        <v>684</v>
      </c>
      <c r="AF66" s="51">
        <v>662</v>
      </c>
      <c r="AG66" s="51">
        <v>694</v>
      </c>
      <c r="AH66" s="51">
        <v>775</v>
      </c>
      <c r="AI66" s="51">
        <v>712</v>
      </c>
      <c r="AJ66" s="51">
        <v>814</v>
      </c>
      <c r="AK66" s="51">
        <v>808</v>
      </c>
      <c r="AL66" s="51" t="s">
        <v>651</v>
      </c>
      <c r="AM66" s="47" t="s">
        <v>761</v>
      </c>
    </row>
    <row r="67" spans="1:39" ht="54" x14ac:dyDescent="0.4">
      <c r="A67" s="69">
        <f t="shared" si="0"/>
        <v>63</v>
      </c>
      <c r="B67" s="95"/>
      <c r="C67" s="47"/>
      <c r="D67" s="47"/>
      <c r="E67" s="47"/>
      <c r="F67" s="73"/>
      <c r="G67" s="73"/>
      <c r="H67" s="73"/>
      <c r="I67" s="73"/>
      <c r="J67" s="73" t="s">
        <v>62</v>
      </c>
      <c r="K67" s="73"/>
      <c r="L67" s="94"/>
      <c r="M67" s="73">
        <v>68</v>
      </c>
      <c r="N67" s="104"/>
      <c r="O67" s="47" t="s">
        <v>105</v>
      </c>
      <c r="P67" s="53" t="s">
        <v>114</v>
      </c>
      <c r="Q67" s="54" t="s">
        <v>784</v>
      </c>
      <c r="R67" s="53"/>
      <c r="S67" s="77" t="s">
        <v>474</v>
      </c>
      <c r="T67" s="77">
        <v>15</v>
      </c>
      <c r="U67" s="77" t="s">
        <v>505</v>
      </c>
      <c r="V67" s="79">
        <f>Z67/223*T67</f>
        <v>17.3542600896861</v>
      </c>
      <c r="W67" s="48">
        <f>((Z67/223)*T67)*243/60</f>
        <v>70.284753363228702</v>
      </c>
      <c r="X67" s="88"/>
      <c r="Y67" s="75" t="s">
        <v>753</v>
      </c>
      <c r="Z67" s="50">
        <f t="shared" si="1"/>
        <v>258</v>
      </c>
      <c r="AA67" s="51">
        <v>31</v>
      </c>
      <c r="AB67" s="51">
        <v>23</v>
      </c>
      <c r="AC67" s="51">
        <v>21</v>
      </c>
      <c r="AD67" s="51">
        <v>26</v>
      </c>
      <c r="AE67" s="51">
        <v>19</v>
      </c>
      <c r="AF67" s="51">
        <v>17</v>
      </c>
      <c r="AG67" s="51">
        <v>21</v>
      </c>
      <c r="AH67" s="51">
        <v>29</v>
      </c>
      <c r="AI67" s="51">
        <v>32</v>
      </c>
      <c r="AJ67" s="51">
        <v>19</v>
      </c>
      <c r="AK67" s="51">
        <v>20</v>
      </c>
      <c r="AL67" s="51" t="s">
        <v>651</v>
      </c>
      <c r="AM67" s="47" t="s">
        <v>761</v>
      </c>
    </row>
    <row r="68" spans="1:39" ht="27" x14ac:dyDescent="0.4">
      <c r="A68" s="69">
        <f t="shared" si="0"/>
        <v>64</v>
      </c>
      <c r="B68" s="95"/>
      <c r="C68" s="47"/>
      <c r="D68" s="47"/>
      <c r="E68" s="47"/>
      <c r="F68" s="73"/>
      <c r="G68" s="73"/>
      <c r="H68" s="73"/>
      <c r="I68" s="73"/>
      <c r="J68" s="73" t="s">
        <v>62</v>
      </c>
      <c r="K68" s="73"/>
      <c r="L68" s="94"/>
      <c r="M68" s="73">
        <v>69</v>
      </c>
      <c r="N68" s="104"/>
      <c r="O68" s="47" t="s">
        <v>108</v>
      </c>
      <c r="P68" s="53" t="s">
        <v>106</v>
      </c>
      <c r="Q68" s="53" t="s">
        <v>288</v>
      </c>
      <c r="R68" s="53"/>
      <c r="S68" s="77" t="s">
        <v>474</v>
      </c>
      <c r="T68" s="77">
        <v>5</v>
      </c>
      <c r="U68" s="77" t="s">
        <v>505</v>
      </c>
      <c r="V68" s="79">
        <f>Z68/223*T68</f>
        <v>5.7847533632286998</v>
      </c>
      <c r="W68" s="48">
        <f>((Z68/223)*T68)*243/60</f>
        <v>23.428251121076237</v>
      </c>
      <c r="X68" s="88"/>
      <c r="Y68" s="75" t="s">
        <v>753</v>
      </c>
      <c r="Z68" s="50">
        <f t="shared" si="1"/>
        <v>258</v>
      </c>
      <c r="AA68" s="51">
        <v>31</v>
      </c>
      <c r="AB68" s="51">
        <v>23</v>
      </c>
      <c r="AC68" s="51">
        <v>21</v>
      </c>
      <c r="AD68" s="51">
        <v>26</v>
      </c>
      <c r="AE68" s="51">
        <v>19</v>
      </c>
      <c r="AF68" s="51">
        <v>17</v>
      </c>
      <c r="AG68" s="51">
        <v>21</v>
      </c>
      <c r="AH68" s="51">
        <v>29</v>
      </c>
      <c r="AI68" s="51">
        <v>32</v>
      </c>
      <c r="AJ68" s="51">
        <v>19</v>
      </c>
      <c r="AK68" s="51">
        <v>20</v>
      </c>
      <c r="AL68" s="51" t="s">
        <v>651</v>
      </c>
      <c r="AM68" s="47" t="s">
        <v>761</v>
      </c>
    </row>
    <row r="69" spans="1:39" ht="67.5" x14ac:dyDescent="0.4">
      <c r="A69" s="69">
        <f t="shared" si="0"/>
        <v>65</v>
      </c>
      <c r="B69" s="95"/>
      <c r="C69" s="47"/>
      <c r="D69" s="47"/>
      <c r="E69" s="47"/>
      <c r="F69" s="73"/>
      <c r="G69" s="73"/>
      <c r="H69" s="73"/>
      <c r="I69" s="73"/>
      <c r="J69" s="73" t="s">
        <v>62</v>
      </c>
      <c r="K69" s="73"/>
      <c r="L69" s="94"/>
      <c r="M69" s="73">
        <v>70</v>
      </c>
      <c r="N69" s="104"/>
      <c r="O69" s="47" t="s">
        <v>32</v>
      </c>
      <c r="P69" s="53" t="s">
        <v>105</v>
      </c>
      <c r="Q69" s="53" t="s">
        <v>311</v>
      </c>
      <c r="R69" s="53" t="s">
        <v>115</v>
      </c>
      <c r="S69" s="77" t="s">
        <v>416</v>
      </c>
      <c r="T69" s="77">
        <v>10</v>
      </c>
      <c r="U69" s="77" t="s">
        <v>505</v>
      </c>
      <c r="V69" s="79">
        <f>Z69/223*T69</f>
        <v>11.5695067264574</v>
      </c>
      <c r="W69" s="48">
        <f>((Z69/223)*T69)*243/60</f>
        <v>46.856502242152473</v>
      </c>
      <c r="X69" s="88"/>
      <c r="Y69" s="75" t="s">
        <v>753</v>
      </c>
      <c r="Z69" s="50">
        <f t="shared" si="1"/>
        <v>258</v>
      </c>
      <c r="AA69" s="51">
        <v>31</v>
      </c>
      <c r="AB69" s="51">
        <v>23</v>
      </c>
      <c r="AC69" s="51">
        <v>21</v>
      </c>
      <c r="AD69" s="51">
        <v>26</v>
      </c>
      <c r="AE69" s="51">
        <v>19</v>
      </c>
      <c r="AF69" s="51">
        <v>17</v>
      </c>
      <c r="AG69" s="51">
        <v>21</v>
      </c>
      <c r="AH69" s="51">
        <v>29</v>
      </c>
      <c r="AI69" s="51">
        <v>32</v>
      </c>
      <c r="AJ69" s="51">
        <v>19</v>
      </c>
      <c r="AK69" s="51">
        <v>20</v>
      </c>
      <c r="AL69" s="51" t="s">
        <v>651</v>
      </c>
      <c r="AM69" s="47" t="s">
        <v>761</v>
      </c>
    </row>
    <row r="70" spans="1:39" ht="54" x14ac:dyDescent="0.4">
      <c r="A70" s="69">
        <f t="shared" ref="A70:A133" si="8">ROW(A70)-4</f>
        <v>66</v>
      </c>
      <c r="B70" s="95"/>
      <c r="C70" s="47"/>
      <c r="D70" s="47"/>
      <c r="E70" s="47"/>
      <c r="F70" s="73"/>
      <c r="G70" s="73"/>
      <c r="H70" s="73"/>
      <c r="I70" s="73"/>
      <c r="J70" s="73" t="s">
        <v>62</v>
      </c>
      <c r="K70" s="73"/>
      <c r="L70" s="94"/>
      <c r="M70" s="73">
        <v>71</v>
      </c>
      <c r="N70" s="104"/>
      <c r="O70" s="47" t="s">
        <v>108</v>
      </c>
      <c r="P70" s="53" t="s">
        <v>191</v>
      </c>
      <c r="Q70" s="54" t="s">
        <v>604</v>
      </c>
      <c r="R70" s="54" t="s">
        <v>682</v>
      </c>
      <c r="S70" s="77" t="s">
        <v>474</v>
      </c>
      <c r="T70" s="77">
        <v>2</v>
      </c>
      <c r="U70" s="77" t="s">
        <v>509</v>
      </c>
      <c r="V70" s="77" t="s">
        <v>419</v>
      </c>
      <c r="W70" s="48">
        <f>(T70*Z70)/60</f>
        <v>2626.9333333333334</v>
      </c>
      <c r="X70" s="88"/>
      <c r="Y70" s="75" t="s">
        <v>711</v>
      </c>
      <c r="Z70" s="50">
        <f t="shared" si="1"/>
        <v>78808</v>
      </c>
      <c r="AA70" s="51">
        <v>6497</v>
      </c>
      <c r="AB70" s="51">
        <v>6190</v>
      </c>
      <c r="AC70" s="51">
        <v>6392</v>
      </c>
      <c r="AD70" s="51">
        <v>6446</v>
      </c>
      <c r="AE70" s="51">
        <v>6651</v>
      </c>
      <c r="AF70" s="51">
        <v>6626</v>
      </c>
      <c r="AG70" s="51">
        <v>6684</v>
      </c>
      <c r="AH70" s="51">
        <v>6282</v>
      </c>
      <c r="AI70" s="51">
        <v>7009</v>
      </c>
      <c r="AJ70" s="51">
        <v>7843</v>
      </c>
      <c r="AK70" s="51">
        <v>6042</v>
      </c>
      <c r="AL70" s="51">
        <v>6146</v>
      </c>
      <c r="AM70" s="47"/>
    </row>
    <row r="71" spans="1:39" ht="67.5" x14ac:dyDescent="0.4">
      <c r="A71" s="69">
        <f t="shared" si="8"/>
        <v>67</v>
      </c>
      <c r="B71" s="95"/>
      <c r="C71" s="47"/>
      <c r="D71" s="47"/>
      <c r="E71" s="47"/>
      <c r="F71" s="73"/>
      <c r="G71" s="73"/>
      <c r="H71" s="73"/>
      <c r="I71" s="73"/>
      <c r="J71" s="73" t="s">
        <v>62</v>
      </c>
      <c r="K71" s="73"/>
      <c r="L71" s="94"/>
      <c r="M71" s="73">
        <v>72</v>
      </c>
      <c r="N71" s="104"/>
      <c r="O71" s="47" t="s">
        <v>32</v>
      </c>
      <c r="P71" s="53" t="s">
        <v>192</v>
      </c>
      <c r="Q71" s="54" t="s">
        <v>681</v>
      </c>
      <c r="R71" s="54" t="s">
        <v>518</v>
      </c>
      <c r="S71" s="77" t="s">
        <v>474</v>
      </c>
      <c r="T71" s="77">
        <v>3</v>
      </c>
      <c r="U71" s="77" t="s">
        <v>504</v>
      </c>
      <c r="V71" s="77" t="s">
        <v>419</v>
      </c>
      <c r="W71" s="48">
        <f>(T71*Z71)/60</f>
        <v>3940.4</v>
      </c>
      <c r="X71" s="88"/>
      <c r="Y71" s="75" t="s">
        <v>711</v>
      </c>
      <c r="Z71" s="50">
        <f t="shared" ref="Z71:Z138" si="9">SUM(AA71:AL71)</f>
        <v>78808</v>
      </c>
      <c r="AA71" s="51">
        <v>6497</v>
      </c>
      <c r="AB71" s="51">
        <v>6190</v>
      </c>
      <c r="AC71" s="51">
        <v>6392</v>
      </c>
      <c r="AD71" s="51">
        <v>6446</v>
      </c>
      <c r="AE71" s="51">
        <v>6651</v>
      </c>
      <c r="AF71" s="51">
        <v>6626</v>
      </c>
      <c r="AG71" s="51">
        <v>6684</v>
      </c>
      <c r="AH71" s="51">
        <v>6282</v>
      </c>
      <c r="AI71" s="51">
        <v>7009</v>
      </c>
      <c r="AJ71" s="51">
        <v>7843</v>
      </c>
      <c r="AK71" s="51">
        <v>6042</v>
      </c>
      <c r="AL71" s="51">
        <v>6146</v>
      </c>
      <c r="AM71" s="47"/>
    </row>
    <row r="72" spans="1:39" ht="66" customHeight="1" x14ac:dyDescent="0.4">
      <c r="A72" s="69">
        <f t="shared" si="8"/>
        <v>68</v>
      </c>
      <c r="B72" s="95"/>
      <c r="C72" s="47"/>
      <c r="D72" s="47"/>
      <c r="E72" s="47"/>
      <c r="F72" s="73"/>
      <c r="G72" s="73"/>
      <c r="H72" s="73"/>
      <c r="I72" s="73"/>
      <c r="J72" s="73" t="s">
        <v>62</v>
      </c>
      <c r="K72" s="73"/>
      <c r="L72" s="94" t="s">
        <v>81</v>
      </c>
      <c r="M72" s="73">
        <v>1</v>
      </c>
      <c r="N72" s="104" t="s">
        <v>24</v>
      </c>
      <c r="O72" s="47" t="s">
        <v>31</v>
      </c>
      <c r="P72" s="53" t="s">
        <v>240</v>
      </c>
      <c r="Q72" s="54" t="s">
        <v>683</v>
      </c>
      <c r="R72" s="57"/>
      <c r="S72" s="122" t="s">
        <v>475</v>
      </c>
      <c r="T72" s="122">
        <v>10</v>
      </c>
      <c r="U72" s="122" t="s">
        <v>498</v>
      </c>
      <c r="V72" s="122" t="s">
        <v>419</v>
      </c>
      <c r="W72" s="118">
        <f>(T72*52*2)/60</f>
        <v>17.333333333333332</v>
      </c>
      <c r="X72" s="88"/>
      <c r="Y72" s="109" t="s">
        <v>747</v>
      </c>
      <c r="Z72" s="112">
        <f t="shared" si="9"/>
        <v>101</v>
      </c>
      <c r="AA72" s="115">
        <v>9</v>
      </c>
      <c r="AB72" s="115">
        <v>9</v>
      </c>
      <c r="AC72" s="115">
        <v>8</v>
      </c>
      <c r="AD72" s="115">
        <v>9</v>
      </c>
      <c r="AE72" s="115">
        <v>9</v>
      </c>
      <c r="AF72" s="115">
        <v>8</v>
      </c>
      <c r="AG72" s="115">
        <v>10</v>
      </c>
      <c r="AH72" s="115">
        <v>8</v>
      </c>
      <c r="AI72" s="115">
        <v>7</v>
      </c>
      <c r="AJ72" s="115">
        <v>7</v>
      </c>
      <c r="AK72" s="115">
        <v>9</v>
      </c>
      <c r="AL72" s="115">
        <v>8</v>
      </c>
      <c r="AM72" s="100"/>
    </row>
    <row r="73" spans="1:39" ht="27" x14ac:dyDescent="0.4">
      <c r="A73" s="69">
        <f t="shared" si="8"/>
        <v>69</v>
      </c>
      <c r="B73" s="95"/>
      <c r="C73" s="47"/>
      <c r="D73" s="47"/>
      <c r="E73" s="47"/>
      <c r="F73" s="73"/>
      <c r="G73" s="73"/>
      <c r="H73" s="73"/>
      <c r="I73" s="73"/>
      <c r="J73" s="73"/>
      <c r="K73" s="73"/>
      <c r="L73" s="94"/>
      <c r="M73" s="73">
        <v>2</v>
      </c>
      <c r="N73" s="104"/>
      <c r="O73" s="47" t="s">
        <v>631</v>
      </c>
      <c r="P73" s="53" t="s">
        <v>573</v>
      </c>
      <c r="Q73" s="54" t="s">
        <v>605</v>
      </c>
      <c r="R73" s="57"/>
      <c r="S73" s="123"/>
      <c r="T73" s="123"/>
      <c r="U73" s="123"/>
      <c r="V73" s="123"/>
      <c r="W73" s="119"/>
      <c r="X73" s="88"/>
      <c r="Y73" s="110"/>
      <c r="Z73" s="113"/>
      <c r="AA73" s="116"/>
      <c r="AB73" s="116"/>
      <c r="AC73" s="116"/>
      <c r="AD73" s="116"/>
      <c r="AE73" s="116"/>
      <c r="AF73" s="116"/>
      <c r="AG73" s="116"/>
      <c r="AH73" s="116"/>
      <c r="AI73" s="116"/>
      <c r="AJ73" s="116"/>
      <c r="AK73" s="116"/>
      <c r="AL73" s="116"/>
      <c r="AM73" s="101"/>
    </row>
    <row r="74" spans="1:39" ht="67.5" x14ac:dyDescent="0.4">
      <c r="A74" s="69">
        <f t="shared" si="8"/>
        <v>70</v>
      </c>
      <c r="B74" s="95"/>
      <c r="C74" s="47"/>
      <c r="D74" s="47"/>
      <c r="E74" s="47"/>
      <c r="F74" s="73"/>
      <c r="G74" s="73"/>
      <c r="H74" s="73"/>
      <c r="I74" s="73"/>
      <c r="J74" s="73"/>
      <c r="K74" s="73"/>
      <c r="L74" s="94"/>
      <c r="M74" s="73" t="s">
        <v>802</v>
      </c>
      <c r="N74" s="104"/>
      <c r="O74" s="47" t="s">
        <v>32</v>
      </c>
      <c r="P74" s="53" t="s">
        <v>793</v>
      </c>
      <c r="Q74" s="54" t="s">
        <v>798</v>
      </c>
      <c r="R74" s="57" t="s">
        <v>797</v>
      </c>
      <c r="S74" s="124"/>
      <c r="T74" s="124"/>
      <c r="U74" s="124"/>
      <c r="V74" s="124"/>
      <c r="W74" s="120"/>
      <c r="X74" s="88"/>
      <c r="Y74" s="111"/>
      <c r="Z74" s="114"/>
      <c r="AA74" s="117"/>
      <c r="AB74" s="117"/>
      <c r="AC74" s="117"/>
      <c r="AD74" s="117"/>
      <c r="AE74" s="117"/>
      <c r="AF74" s="117"/>
      <c r="AG74" s="117"/>
      <c r="AH74" s="117"/>
      <c r="AI74" s="117"/>
      <c r="AJ74" s="117"/>
      <c r="AK74" s="117"/>
      <c r="AL74" s="117"/>
      <c r="AM74" s="102"/>
    </row>
    <row r="75" spans="1:39" ht="40.5" x14ac:dyDescent="0.4">
      <c r="A75" s="69">
        <f t="shared" si="8"/>
        <v>71</v>
      </c>
      <c r="B75" s="95"/>
      <c r="C75" s="47"/>
      <c r="D75" s="47"/>
      <c r="E75" s="47"/>
      <c r="F75" s="73"/>
      <c r="G75" s="73"/>
      <c r="H75" s="73"/>
      <c r="I75" s="73"/>
      <c r="J75" s="73" t="s">
        <v>62</v>
      </c>
      <c r="K75" s="73"/>
      <c r="L75" s="94"/>
      <c r="M75" s="73">
        <v>6</v>
      </c>
      <c r="N75" s="104"/>
      <c r="O75" s="47" t="s">
        <v>33</v>
      </c>
      <c r="P75" s="53" t="s">
        <v>789</v>
      </c>
      <c r="Q75" s="54" t="s">
        <v>794</v>
      </c>
      <c r="R75" s="57"/>
      <c r="S75" s="77" t="s">
        <v>416</v>
      </c>
      <c r="T75" s="77">
        <v>15</v>
      </c>
      <c r="U75" s="77" t="s">
        <v>497</v>
      </c>
      <c r="V75" s="77" t="s">
        <v>419</v>
      </c>
      <c r="W75" s="48">
        <f>(T75*52*2)/60</f>
        <v>26</v>
      </c>
      <c r="X75" s="88"/>
      <c r="Y75" s="58" t="s">
        <v>747</v>
      </c>
      <c r="Z75" s="50">
        <f t="shared" si="9"/>
        <v>0</v>
      </c>
      <c r="AA75" s="51" t="s">
        <v>651</v>
      </c>
      <c r="AB75" s="51" t="s">
        <v>651</v>
      </c>
      <c r="AC75" s="51" t="s">
        <v>651</v>
      </c>
      <c r="AD75" s="51" t="s">
        <v>651</v>
      </c>
      <c r="AE75" s="51" t="s">
        <v>651</v>
      </c>
      <c r="AF75" s="51" t="s">
        <v>651</v>
      </c>
      <c r="AG75" s="51" t="s">
        <v>651</v>
      </c>
      <c r="AH75" s="51" t="s">
        <v>651</v>
      </c>
      <c r="AI75" s="51" t="s">
        <v>651</v>
      </c>
      <c r="AJ75" s="51" t="s">
        <v>651</v>
      </c>
      <c r="AK75" s="51" t="s">
        <v>651</v>
      </c>
      <c r="AL75" s="51" t="s">
        <v>651</v>
      </c>
      <c r="AM75" s="47"/>
    </row>
    <row r="76" spans="1:39" ht="40.5" x14ac:dyDescent="0.4">
      <c r="A76" s="69">
        <f t="shared" si="8"/>
        <v>72</v>
      </c>
      <c r="B76" s="95"/>
      <c r="C76" s="47"/>
      <c r="D76" s="47"/>
      <c r="E76" s="47"/>
      <c r="F76" s="73"/>
      <c r="G76" s="73"/>
      <c r="H76" s="73"/>
      <c r="I76" s="73"/>
      <c r="J76" s="73" t="s">
        <v>62</v>
      </c>
      <c r="K76" s="73"/>
      <c r="L76" s="94"/>
      <c r="M76" s="73">
        <v>13</v>
      </c>
      <c r="N76" s="104"/>
      <c r="O76" s="47" t="s">
        <v>108</v>
      </c>
      <c r="P76" s="53" t="s">
        <v>589</v>
      </c>
      <c r="Q76" s="54" t="s">
        <v>590</v>
      </c>
      <c r="R76" s="57" t="s">
        <v>629</v>
      </c>
      <c r="S76" s="77" t="s">
        <v>416</v>
      </c>
      <c r="T76" s="77">
        <v>2</v>
      </c>
      <c r="U76" s="77" t="s">
        <v>476</v>
      </c>
      <c r="V76" s="77" t="s">
        <v>419</v>
      </c>
      <c r="W76" s="48">
        <f>(T76*243)/60</f>
        <v>8.1</v>
      </c>
      <c r="X76" s="89"/>
      <c r="Y76" s="75" t="s">
        <v>714</v>
      </c>
      <c r="Z76" s="50">
        <f t="shared" si="9"/>
        <v>0</v>
      </c>
      <c r="AA76" s="51" t="s">
        <v>651</v>
      </c>
      <c r="AB76" s="51" t="s">
        <v>651</v>
      </c>
      <c r="AC76" s="51" t="s">
        <v>651</v>
      </c>
      <c r="AD76" s="51" t="s">
        <v>651</v>
      </c>
      <c r="AE76" s="51" t="s">
        <v>651</v>
      </c>
      <c r="AF76" s="51" t="s">
        <v>651</v>
      </c>
      <c r="AG76" s="51" t="s">
        <v>651</v>
      </c>
      <c r="AH76" s="51" t="s">
        <v>651</v>
      </c>
      <c r="AI76" s="51" t="s">
        <v>651</v>
      </c>
      <c r="AJ76" s="51" t="s">
        <v>651</v>
      </c>
      <c r="AK76" s="51" t="s">
        <v>651</v>
      </c>
      <c r="AL76" s="51" t="s">
        <v>651</v>
      </c>
      <c r="AM76" s="47"/>
    </row>
    <row r="77" spans="1:39" ht="54" x14ac:dyDescent="0.4">
      <c r="A77" s="69">
        <f t="shared" si="8"/>
        <v>73</v>
      </c>
      <c r="B77" s="90" t="s">
        <v>867</v>
      </c>
      <c r="C77" s="47"/>
      <c r="D77" s="47"/>
      <c r="E77" s="47"/>
      <c r="F77" s="73"/>
      <c r="G77" s="73"/>
      <c r="H77" s="73"/>
      <c r="I77" s="73"/>
      <c r="J77" s="73" t="s">
        <v>62</v>
      </c>
      <c r="K77" s="73"/>
      <c r="L77" s="94"/>
      <c r="M77" s="73">
        <v>131</v>
      </c>
      <c r="N77" s="104"/>
      <c r="O77" s="47" t="s">
        <v>104</v>
      </c>
      <c r="P77" s="53" t="s">
        <v>131</v>
      </c>
      <c r="Q77" s="53" t="s">
        <v>116</v>
      </c>
      <c r="R77" s="53" t="s">
        <v>519</v>
      </c>
      <c r="S77" s="77" t="s">
        <v>482</v>
      </c>
      <c r="T77" s="77">
        <v>5</v>
      </c>
      <c r="U77" s="77" t="s">
        <v>504</v>
      </c>
      <c r="V77" s="77" t="s">
        <v>419</v>
      </c>
      <c r="W77" s="48">
        <f>(T77*243)/60</f>
        <v>20.25</v>
      </c>
      <c r="X77" s="87">
        <v>5.6061394508589768E-2</v>
      </c>
      <c r="Y77" s="75" t="s">
        <v>714</v>
      </c>
      <c r="Z77" s="50">
        <f t="shared" ref="Z77" si="10">SUM(AA77:AL77)</f>
        <v>243</v>
      </c>
      <c r="AA77" s="51">
        <v>20</v>
      </c>
      <c r="AB77" s="51">
        <v>20</v>
      </c>
      <c r="AC77" s="51">
        <v>22</v>
      </c>
      <c r="AD77" s="51">
        <v>20</v>
      </c>
      <c r="AE77" s="51">
        <v>22</v>
      </c>
      <c r="AF77" s="51">
        <v>20</v>
      </c>
      <c r="AG77" s="51">
        <v>21</v>
      </c>
      <c r="AH77" s="51">
        <v>20</v>
      </c>
      <c r="AI77" s="51">
        <v>20</v>
      </c>
      <c r="AJ77" s="51">
        <v>19</v>
      </c>
      <c r="AK77" s="51">
        <v>19</v>
      </c>
      <c r="AL77" s="51">
        <v>20</v>
      </c>
      <c r="AM77" s="47" t="s">
        <v>698</v>
      </c>
    </row>
    <row r="78" spans="1:39" ht="148.5" x14ac:dyDescent="0.4">
      <c r="A78" s="69">
        <f t="shared" si="8"/>
        <v>74</v>
      </c>
      <c r="B78" s="91"/>
      <c r="C78" s="47"/>
      <c r="D78" s="47"/>
      <c r="E78" s="47"/>
      <c r="F78" s="73"/>
      <c r="G78" s="73"/>
      <c r="H78" s="73"/>
      <c r="I78" s="73"/>
      <c r="J78" s="73" t="s">
        <v>62</v>
      </c>
      <c r="K78" s="73"/>
      <c r="L78" s="94"/>
      <c r="M78" s="73">
        <v>132</v>
      </c>
      <c r="N78" s="104"/>
      <c r="O78" s="47" t="s">
        <v>25</v>
      </c>
      <c r="P78" s="53" t="s">
        <v>132</v>
      </c>
      <c r="Q78" s="53" t="s">
        <v>669</v>
      </c>
      <c r="R78" s="53" t="s">
        <v>226</v>
      </c>
      <c r="S78" s="77" t="s">
        <v>474</v>
      </c>
      <c r="T78" s="77">
        <v>5</v>
      </c>
      <c r="U78" s="77" t="s">
        <v>504</v>
      </c>
      <c r="V78" s="77" t="s">
        <v>419</v>
      </c>
      <c r="W78" s="48">
        <f>(T78*Z78)/60</f>
        <v>1030.6666666666667</v>
      </c>
      <c r="X78" s="88"/>
      <c r="Y78" s="75" t="s">
        <v>711</v>
      </c>
      <c r="Z78" s="50">
        <f t="shared" si="9"/>
        <v>12368</v>
      </c>
      <c r="AA78" s="51">
        <v>888</v>
      </c>
      <c r="AB78" s="51">
        <v>1042</v>
      </c>
      <c r="AC78" s="51">
        <v>940</v>
      </c>
      <c r="AD78" s="51">
        <v>918</v>
      </c>
      <c r="AE78" s="51">
        <v>1101</v>
      </c>
      <c r="AF78" s="51">
        <v>985</v>
      </c>
      <c r="AG78" s="51">
        <v>1023</v>
      </c>
      <c r="AH78" s="51">
        <v>1010</v>
      </c>
      <c r="AI78" s="51">
        <v>1008</v>
      </c>
      <c r="AJ78" s="51">
        <v>1080</v>
      </c>
      <c r="AK78" s="51">
        <v>1232</v>
      </c>
      <c r="AL78" s="51">
        <v>1141</v>
      </c>
      <c r="AM78" s="47"/>
    </row>
    <row r="79" spans="1:39" ht="54" x14ac:dyDescent="0.4">
      <c r="A79" s="69">
        <f t="shared" si="8"/>
        <v>75</v>
      </c>
      <c r="B79" s="91"/>
      <c r="C79" s="47"/>
      <c r="D79" s="47"/>
      <c r="E79" s="47"/>
      <c r="F79" s="73"/>
      <c r="G79" s="73"/>
      <c r="H79" s="73"/>
      <c r="I79" s="73"/>
      <c r="J79" s="73" t="s">
        <v>62</v>
      </c>
      <c r="K79" s="73"/>
      <c r="L79" s="94"/>
      <c r="M79" s="73">
        <v>133</v>
      </c>
      <c r="N79" s="104"/>
      <c r="O79" s="53" t="s">
        <v>108</v>
      </c>
      <c r="P79" s="53" t="s">
        <v>142</v>
      </c>
      <c r="Q79" s="53" t="s">
        <v>193</v>
      </c>
      <c r="R79" s="53" t="s">
        <v>194</v>
      </c>
      <c r="S79" s="77" t="s">
        <v>482</v>
      </c>
      <c r="T79" s="77">
        <v>10</v>
      </c>
      <c r="U79" s="77" t="s">
        <v>504</v>
      </c>
      <c r="V79" s="77" t="s">
        <v>419</v>
      </c>
      <c r="W79" s="48">
        <f>(T79*243)/60</f>
        <v>40.5</v>
      </c>
      <c r="X79" s="88"/>
      <c r="Y79" s="75" t="s">
        <v>714</v>
      </c>
      <c r="Z79" s="50">
        <f t="shared" ref="Z79" si="11">SUM(AA79:AL79)</f>
        <v>243</v>
      </c>
      <c r="AA79" s="51">
        <v>20</v>
      </c>
      <c r="AB79" s="51">
        <v>20</v>
      </c>
      <c r="AC79" s="51">
        <v>22</v>
      </c>
      <c r="AD79" s="51">
        <v>20</v>
      </c>
      <c r="AE79" s="51">
        <v>22</v>
      </c>
      <c r="AF79" s="51">
        <v>20</v>
      </c>
      <c r="AG79" s="51">
        <v>21</v>
      </c>
      <c r="AH79" s="51">
        <v>20</v>
      </c>
      <c r="AI79" s="51">
        <v>20</v>
      </c>
      <c r="AJ79" s="51">
        <v>19</v>
      </c>
      <c r="AK79" s="51">
        <v>19</v>
      </c>
      <c r="AL79" s="51">
        <v>20</v>
      </c>
      <c r="AM79" s="47" t="s">
        <v>699</v>
      </c>
    </row>
    <row r="80" spans="1:39" ht="108" x14ac:dyDescent="0.4">
      <c r="A80" s="69">
        <f t="shared" si="8"/>
        <v>76</v>
      </c>
      <c r="B80" s="91"/>
      <c r="C80" s="47"/>
      <c r="D80" s="47"/>
      <c r="E80" s="47"/>
      <c r="F80" s="73"/>
      <c r="G80" s="73"/>
      <c r="H80" s="73"/>
      <c r="I80" s="73"/>
      <c r="J80" s="73" t="s">
        <v>62</v>
      </c>
      <c r="K80" s="73"/>
      <c r="L80" s="94"/>
      <c r="M80" s="73">
        <v>134</v>
      </c>
      <c r="N80" s="104"/>
      <c r="O80" s="53" t="s">
        <v>108</v>
      </c>
      <c r="P80" s="54" t="s">
        <v>133</v>
      </c>
      <c r="Q80" s="54" t="s">
        <v>662</v>
      </c>
      <c r="R80" s="54" t="s">
        <v>143</v>
      </c>
      <c r="S80" s="77" t="s">
        <v>474</v>
      </c>
      <c r="T80" s="77">
        <v>5</v>
      </c>
      <c r="U80" s="77" t="s">
        <v>504</v>
      </c>
      <c r="V80" s="77" t="s">
        <v>419</v>
      </c>
      <c r="W80" s="48">
        <f>(T80*Z80)/60</f>
        <v>217.58333333333334</v>
      </c>
      <c r="X80" s="88"/>
      <c r="Y80" s="75" t="s">
        <v>711</v>
      </c>
      <c r="Z80" s="50">
        <f t="shared" si="9"/>
        <v>2611</v>
      </c>
      <c r="AA80" s="51">
        <v>153</v>
      </c>
      <c r="AB80" s="51">
        <v>212</v>
      </c>
      <c r="AC80" s="51">
        <v>181</v>
      </c>
      <c r="AD80" s="51">
        <v>202</v>
      </c>
      <c r="AE80" s="51">
        <v>245</v>
      </c>
      <c r="AF80" s="51">
        <v>247</v>
      </c>
      <c r="AG80" s="51">
        <v>208</v>
      </c>
      <c r="AH80" s="51">
        <v>221</v>
      </c>
      <c r="AI80" s="51">
        <v>197</v>
      </c>
      <c r="AJ80" s="51">
        <v>239</v>
      </c>
      <c r="AK80" s="51">
        <v>268</v>
      </c>
      <c r="AL80" s="51">
        <v>238</v>
      </c>
      <c r="AM80" s="47"/>
    </row>
    <row r="81" spans="1:39" ht="27" x14ac:dyDescent="0.4">
      <c r="A81" s="69">
        <f t="shared" si="8"/>
        <v>77</v>
      </c>
      <c r="B81" s="91"/>
      <c r="C81" s="47"/>
      <c r="D81" s="47"/>
      <c r="E81" s="47"/>
      <c r="F81" s="73"/>
      <c r="G81" s="73"/>
      <c r="H81" s="73"/>
      <c r="I81" s="73"/>
      <c r="J81" s="73"/>
      <c r="K81" s="73"/>
      <c r="L81" s="94"/>
      <c r="M81" s="73">
        <v>135</v>
      </c>
      <c r="N81" s="104"/>
      <c r="O81" s="53" t="s">
        <v>630</v>
      </c>
      <c r="P81" s="54" t="s">
        <v>575</v>
      </c>
      <c r="Q81" s="54" t="s">
        <v>576</v>
      </c>
      <c r="R81" s="54" t="s">
        <v>745</v>
      </c>
      <c r="S81" s="77" t="s">
        <v>577</v>
      </c>
      <c r="T81" s="77">
        <v>5</v>
      </c>
      <c r="U81" s="77" t="s">
        <v>472</v>
      </c>
      <c r="V81" s="77" t="s">
        <v>419</v>
      </c>
      <c r="W81" s="48">
        <f>(T81*243)/60</f>
        <v>20.25</v>
      </c>
      <c r="X81" s="88"/>
      <c r="Y81" s="75" t="s">
        <v>714</v>
      </c>
      <c r="Z81" s="50">
        <v>120</v>
      </c>
      <c r="AA81" s="51" t="s">
        <v>651</v>
      </c>
      <c r="AB81" s="51" t="s">
        <v>651</v>
      </c>
      <c r="AC81" s="51" t="s">
        <v>651</v>
      </c>
      <c r="AD81" s="51" t="s">
        <v>651</v>
      </c>
      <c r="AE81" s="51" t="s">
        <v>651</v>
      </c>
      <c r="AF81" s="51" t="s">
        <v>651</v>
      </c>
      <c r="AG81" s="51" t="s">
        <v>651</v>
      </c>
      <c r="AH81" s="51" t="s">
        <v>651</v>
      </c>
      <c r="AI81" s="51" t="s">
        <v>651</v>
      </c>
      <c r="AJ81" s="51" t="s">
        <v>651</v>
      </c>
      <c r="AK81" s="51" t="s">
        <v>651</v>
      </c>
      <c r="AL81" s="51" t="s">
        <v>651</v>
      </c>
      <c r="AM81" s="47"/>
    </row>
    <row r="82" spans="1:39" ht="27" x14ac:dyDescent="0.4">
      <c r="A82" s="69">
        <f t="shared" si="8"/>
        <v>78</v>
      </c>
      <c r="B82" s="91"/>
      <c r="C82" s="47"/>
      <c r="D82" s="47"/>
      <c r="E82" s="47"/>
      <c r="F82" s="73"/>
      <c r="G82" s="73"/>
      <c r="H82" s="73"/>
      <c r="I82" s="73"/>
      <c r="J82" s="73"/>
      <c r="K82" s="73"/>
      <c r="L82" s="94"/>
      <c r="M82" s="73">
        <v>145</v>
      </c>
      <c r="N82" s="104"/>
      <c r="O82" s="53" t="s">
        <v>259</v>
      </c>
      <c r="P82" s="54" t="s">
        <v>578</v>
      </c>
      <c r="Q82" s="54" t="s">
        <v>832</v>
      </c>
      <c r="R82" s="54"/>
      <c r="S82" s="77" t="s">
        <v>416</v>
      </c>
      <c r="T82" s="77">
        <v>1</v>
      </c>
      <c r="U82" s="77" t="s">
        <v>472</v>
      </c>
      <c r="V82" s="77" t="s">
        <v>419</v>
      </c>
      <c r="W82" s="48">
        <f>(Z82/124*1*243)/60</f>
        <v>11.954032258064517</v>
      </c>
      <c r="X82" s="88"/>
      <c r="Y82" s="75" t="s">
        <v>752</v>
      </c>
      <c r="Z82" s="50">
        <f t="shared" si="9"/>
        <v>366</v>
      </c>
      <c r="AA82" s="51">
        <v>57</v>
      </c>
      <c r="AB82" s="51">
        <v>63</v>
      </c>
      <c r="AC82" s="51">
        <v>56</v>
      </c>
      <c r="AD82" s="51">
        <v>70</v>
      </c>
      <c r="AE82" s="51">
        <v>65</v>
      </c>
      <c r="AF82" s="51">
        <v>55</v>
      </c>
      <c r="AG82" s="51" t="s">
        <v>651</v>
      </c>
      <c r="AH82" s="51" t="s">
        <v>651</v>
      </c>
      <c r="AI82" s="51" t="s">
        <v>651</v>
      </c>
      <c r="AJ82" s="51" t="s">
        <v>651</v>
      </c>
      <c r="AK82" s="51" t="s">
        <v>651</v>
      </c>
      <c r="AL82" s="51" t="s">
        <v>651</v>
      </c>
      <c r="AM82" s="47"/>
    </row>
    <row r="83" spans="1:39" ht="27" x14ac:dyDescent="0.4">
      <c r="A83" s="69">
        <f t="shared" si="8"/>
        <v>79</v>
      </c>
      <c r="B83" s="91"/>
      <c r="C83" s="47"/>
      <c r="D83" s="47"/>
      <c r="E83" s="47"/>
      <c r="F83" s="73"/>
      <c r="G83" s="73"/>
      <c r="H83" s="73"/>
      <c r="I83" s="73"/>
      <c r="J83" s="73"/>
      <c r="K83" s="73"/>
      <c r="L83" s="94"/>
      <c r="M83" s="73">
        <v>146</v>
      </c>
      <c r="N83" s="104"/>
      <c r="O83" s="53" t="s">
        <v>631</v>
      </c>
      <c r="P83" s="54" t="s">
        <v>580</v>
      </c>
      <c r="Q83" s="54" t="s">
        <v>579</v>
      </c>
      <c r="R83" s="54"/>
      <c r="S83" s="77" t="s">
        <v>416</v>
      </c>
      <c r="T83" s="77">
        <v>3</v>
      </c>
      <c r="U83" s="77" t="s">
        <v>472</v>
      </c>
      <c r="V83" s="77" t="s">
        <v>419</v>
      </c>
      <c r="W83" s="48">
        <f>(Z83/124*1*243)/60</f>
        <v>29.81975806451613</v>
      </c>
      <c r="X83" s="88"/>
      <c r="Y83" s="75" t="s">
        <v>752</v>
      </c>
      <c r="Z83" s="50">
        <f t="shared" si="9"/>
        <v>913</v>
      </c>
      <c r="AA83" s="51">
        <v>144</v>
      </c>
      <c r="AB83" s="51">
        <v>123</v>
      </c>
      <c r="AC83" s="51">
        <v>129</v>
      </c>
      <c r="AD83" s="51">
        <v>149</v>
      </c>
      <c r="AE83" s="51">
        <v>178</v>
      </c>
      <c r="AF83" s="51">
        <v>190</v>
      </c>
      <c r="AG83" s="51" t="s">
        <v>651</v>
      </c>
      <c r="AH83" s="51" t="s">
        <v>651</v>
      </c>
      <c r="AI83" s="51" t="s">
        <v>651</v>
      </c>
      <c r="AJ83" s="51" t="s">
        <v>651</v>
      </c>
      <c r="AK83" s="51" t="s">
        <v>651</v>
      </c>
      <c r="AL83" s="51" t="s">
        <v>651</v>
      </c>
      <c r="AM83" s="47"/>
    </row>
    <row r="84" spans="1:39" ht="49.5" customHeight="1" x14ac:dyDescent="0.4">
      <c r="A84" s="69">
        <f t="shared" si="8"/>
        <v>80</v>
      </c>
      <c r="B84" s="91"/>
      <c r="C84" s="47"/>
      <c r="D84" s="47"/>
      <c r="E84" s="47"/>
      <c r="F84" s="73"/>
      <c r="G84" s="73"/>
      <c r="H84" s="73"/>
      <c r="I84" s="73"/>
      <c r="J84" s="73" t="s">
        <v>62</v>
      </c>
      <c r="K84" s="73"/>
      <c r="L84" s="94"/>
      <c r="M84" s="73">
        <v>147</v>
      </c>
      <c r="N84" s="104"/>
      <c r="O84" s="53" t="s">
        <v>108</v>
      </c>
      <c r="P84" s="53" t="s">
        <v>99</v>
      </c>
      <c r="Q84" s="53" t="s">
        <v>298</v>
      </c>
      <c r="R84" s="53"/>
      <c r="S84" s="77" t="s">
        <v>482</v>
      </c>
      <c r="T84" s="77">
        <v>5</v>
      </c>
      <c r="U84" s="77" t="s">
        <v>504</v>
      </c>
      <c r="V84" s="77" t="s">
        <v>419</v>
      </c>
      <c r="W84" s="48">
        <f>(T84*243)/60</f>
        <v>20.25</v>
      </c>
      <c r="X84" s="88"/>
      <c r="Y84" s="75" t="s">
        <v>714</v>
      </c>
      <c r="Z84" s="50">
        <f t="shared" ref="Z84" si="12">SUM(AA84:AL84)</f>
        <v>243</v>
      </c>
      <c r="AA84" s="51">
        <v>20</v>
      </c>
      <c r="AB84" s="51">
        <v>20</v>
      </c>
      <c r="AC84" s="51">
        <v>22</v>
      </c>
      <c r="AD84" s="51">
        <v>20</v>
      </c>
      <c r="AE84" s="51">
        <v>22</v>
      </c>
      <c r="AF84" s="51">
        <v>20</v>
      </c>
      <c r="AG84" s="51">
        <v>21</v>
      </c>
      <c r="AH84" s="51">
        <v>20</v>
      </c>
      <c r="AI84" s="51">
        <v>20</v>
      </c>
      <c r="AJ84" s="51">
        <v>19</v>
      </c>
      <c r="AK84" s="51">
        <v>19</v>
      </c>
      <c r="AL84" s="51">
        <v>20</v>
      </c>
      <c r="AM84" s="47" t="s">
        <v>699</v>
      </c>
    </row>
    <row r="85" spans="1:39" ht="54" x14ac:dyDescent="0.4">
      <c r="A85" s="69">
        <f t="shared" si="8"/>
        <v>81</v>
      </c>
      <c r="B85" s="91"/>
      <c r="C85" s="47"/>
      <c r="D85" s="47"/>
      <c r="E85" s="47"/>
      <c r="F85" s="73"/>
      <c r="G85" s="73"/>
      <c r="H85" s="73"/>
      <c r="I85" s="73"/>
      <c r="J85" s="73" t="s">
        <v>62</v>
      </c>
      <c r="K85" s="73"/>
      <c r="L85" s="94"/>
      <c r="M85" s="73">
        <v>148</v>
      </c>
      <c r="N85" s="104"/>
      <c r="O85" s="47" t="s">
        <v>31</v>
      </c>
      <c r="P85" s="53" t="s">
        <v>19</v>
      </c>
      <c r="Q85" s="53" t="s">
        <v>312</v>
      </c>
      <c r="R85" s="53" t="s">
        <v>144</v>
      </c>
      <c r="S85" s="77" t="s">
        <v>749</v>
      </c>
      <c r="T85" s="77" t="s">
        <v>749</v>
      </c>
      <c r="U85" s="77" t="s">
        <v>749</v>
      </c>
      <c r="V85" s="77" t="s">
        <v>749</v>
      </c>
      <c r="W85" s="77" t="s">
        <v>749</v>
      </c>
      <c r="X85" s="88"/>
      <c r="Y85" s="53"/>
      <c r="Z85" s="50">
        <f t="shared" si="9"/>
        <v>0</v>
      </c>
      <c r="AA85" s="47" t="s">
        <v>651</v>
      </c>
      <c r="AB85" s="47" t="s">
        <v>651</v>
      </c>
      <c r="AC85" s="47" t="s">
        <v>651</v>
      </c>
      <c r="AD85" s="47" t="s">
        <v>651</v>
      </c>
      <c r="AE85" s="47" t="s">
        <v>651</v>
      </c>
      <c r="AF85" s="47" t="s">
        <v>651</v>
      </c>
      <c r="AG85" s="47" t="s">
        <v>651</v>
      </c>
      <c r="AH85" s="47" t="s">
        <v>651</v>
      </c>
      <c r="AI85" s="47" t="s">
        <v>651</v>
      </c>
      <c r="AJ85" s="47" t="s">
        <v>651</v>
      </c>
      <c r="AK85" s="47" t="s">
        <v>651</v>
      </c>
      <c r="AL85" s="47" t="s">
        <v>651</v>
      </c>
      <c r="AM85" s="47"/>
    </row>
    <row r="86" spans="1:39" ht="40.5" x14ac:dyDescent="0.4">
      <c r="A86" s="69">
        <f t="shared" si="8"/>
        <v>82</v>
      </c>
      <c r="B86" s="91"/>
      <c r="C86" s="47"/>
      <c r="D86" s="47"/>
      <c r="E86" s="47"/>
      <c r="F86" s="73"/>
      <c r="G86" s="73"/>
      <c r="H86" s="73"/>
      <c r="I86" s="73"/>
      <c r="J86" s="73" t="s">
        <v>62</v>
      </c>
      <c r="K86" s="73"/>
      <c r="L86" s="94"/>
      <c r="M86" s="73">
        <v>149</v>
      </c>
      <c r="N86" s="104"/>
      <c r="O86" s="53" t="s">
        <v>32</v>
      </c>
      <c r="P86" s="53" t="s">
        <v>198</v>
      </c>
      <c r="Q86" s="53" t="s">
        <v>313</v>
      </c>
      <c r="R86" s="53"/>
      <c r="S86" s="77" t="s">
        <v>749</v>
      </c>
      <c r="T86" s="77" t="s">
        <v>749</v>
      </c>
      <c r="U86" s="77" t="s">
        <v>749</v>
      </c>
      <c r="V86" s="77" t="s">
        <v>749</v>
      </c>
      <c r="W86" s="77" t="s">
        <v>749</v>
      </c>
      <c r="X86" s="88"/>
      <c r="Y86" s="53"/>
      <c r="Z86" s="50">
        <f t="shared" si="9"/>
        <v>0</v>
      </c>
      <c r="AA86" s="47" t="s">
        <v>651</v>
      </c>
      <c r="AB86" s="47" t="s">
        <v>651</v>
      </c>
      <c r="AC86" s="47" t="s">
        <v>651</v>
      </c>
      <c r="AD86" s="47" t="s">
        <v>651</v>
      </c>
      <c r="AE86" s="47" t="s">
        <v>651</v>
      </c>
      <c r="AF86" s="47" t="s">
        <v>651</v>
      </c>
      <c r="AG86" s="47" t="s">
        <v>651</v>
      </c>
      <c r="AH86" s="47" t="s">
        <v>651</v>
      </c>
      <c r="AI86" s="47" t="s">
        <v>651</v>
      </c>
      <c r="AJ86" s="47" t="s">
        <v>651</v>
      </c>
      <c r="AK86" s="47" t="s">
        <v>651</v>
      </c>
      <c r="AL86" s="47" t="s">
        <v>651</v>
      </c>
      <c r="AM86" s="47"/>
    </row>
    <row r="87" spans="1:39" ht="40.5" x14ac:dyDescent="0.4">
      <c r="A87" s="69">
        <f t="shared" si="8"/>
        <v>83</v>
      </c>
      <c r="B87" s="91"/>
      <c r="C87" s="47" t="s">
        <v>58</v>
      </c>
      <c r="D87" s="47" t="s">
        <v>59</v>
      </c>
      <c r="E87" s="47" t="s">
        <v>71</v>
      </c>
      <c r="F87" s="73"/>
      <c r="G87" s="73"/>
      <c r="H87" s="73"/>
      <c r="I87" s="73"/>
      <c r="J87" s="73" t="s">
        <v>62</v>
      </c>
      <c r="K87" s="73"/>
      <c r="L87" s="94"/>
      <c r="M87" s="73">
        <v>150</v>
      </c>
      <c r="N87" s="104"/>
      <c r="O87" s="47" t="s">
        <v>108</v>
      </c>
      <c r="P87" s="53" t="s">
        <v>201</v>
      </c>
      <c r="Q87" s="53" t="s">
        <v>202</v>
      </c>
      <c r="R87" s="53" t="s">
        <v>227</v>
      </c>
      <c r="S87" s="77" t="s">
        <v>492</v>
      </c>
      <c r="T87" s="77">
        <v>3</v>
      </c>
      <c r="U87" s="77" t="s">
        <v>505</v>
      </c>
      <c r="V87" s="77" t="s">
        <v>419</v>
      </c>
      <c r="W87" s="48">
        <f>Z87/99*T87*243/60</f>
        <v>27</v>
      </c>
      <c r="X87" s="88"/>
      <c r="Y87" s="75" t="s">
        <v>751</v>
      </c>
      <c r="Z87" s="50">
        <f t="shared" si="9"/>
        <v>220</v>
      </c>
      <c r="AA87" s="47" t="s">
        <v>651</v>
      </c>
      <c r="AB87" s="47" t="s">
        <v>651</v>
      </c>
      <c r="AC87" s="47" t="s">
        <v>651</v>
      </c>
      <c r="AD87" s="47" t="s">
        <v>651</v>
      </c>
      <c r="AE87" s="47" t="s">
        <v>651</v>
      </c>
      <c r="AF87" s="47" t="s">
        <v>651</v>
      </c>
      <c r="AG87" s="51">
        <v>52</v>
      </c>
      <c r="AH87" s="51">
        <v>38</v>
      </c>
      <c r="AI87" s="51">
        <v>48</v>
      </c>
      <c r="AJ87" s="51">
        <v>45</v>
      </c>
      <c r="AK87" s="51">
        <v>37</v>
      </c>
      <c r="AL87" s="51" t="s">
        <v>651</v>
      </c>
      <c r="AM87" s="47"/>
    </row>
    <row r="88" spans="1:39" ht="54" x14ac:dyDescent="0.4">
      <c r="A88" s="69">
        <f t="shared" si="8"/>
        <v>84</v>
      </c>
      <c r="B88" s="91"/>
      <c r="C88" s="47"/>
      <c r="D88" s="47"/>
      <c r="E88" s="47"/>
      <c r="F88" s="73" t="s">
        <v>68</v>
      </c>
      <c r="G88" s="73" t="s">
        <v>67</v>
      </c>
      <c r="H88" s="73" t="s">
        <v>69</v>
      </c>
      <c r="I88" s="73" t="s">
        <v>62</v>
      </c>
      <c r="J88" s="73" t="s">
        <v>62</v>
      </c>
      <c r="K88" s="73"/>
      <c r="L88" s="94"/>
      <c r="M88" s="73">
        <v>151</v>
      </c>
      <c r="N88" s="104"/>
      <c r="O88" s="47" t="s">
        <v>32</v>
      </c>
      <c r="P88" s="54" t="s">
        <v>618</v>
      </c>
      <c r="Q88" s="54" t="s">
        <v>241</v>
      </c>
      <c r="R88" s="56"/>
      <c r="S88" s="77" t="s">
        <v>416</v>
      </c>
      <c r="T88" s="77">
        <v>20</v>
      </c>
      <c r="U88" s="77" t="s">
        <v>476</v>
      </c>
      <c r="V88" s="77" t="s">
        <v>419</v>
      </c>
      <c r="W88" s="48">
        <f>T88*2*243/60</f>
        <v>162</v>
      </c>
      <c r="X88" s="88"/>
      <c r="Y88" s="75" t="s">
        <v>762</v>
      </c>
      <c r="Z88" s="50">
        <f t="shared" si="9"/>
        <v>0</v>
      </c>
      <c r="AA88" s="50" t="s">
        <v>651</v>
      </c>
      <c r="AB88" s="50" t="s">
        <v>651</v>
      </c>
      <c r="AC88" s="50" t="s">
        <v>651</v>
      </c>
      <c r="AD88" s="50" t="s">
        <v>651</v>
      </c>
      <c r="AE88" s="50" t="s">
        <v>651</v>
      </c>
      <c r="AF88" s="50" t="s">
        <v>651</v>
      </c>
      <c r="AG88" s="50" t="s">
        <v>651</v>
      </c>
      <c r="AH88" s="50" t="s">
        <v>651</v>
      </c>
      <c r="AI88" s="50" t="s">
        <v>651</v>
      </c>
      <c r="AJ88" s="50" t="s">
        <v>651</v>
      </c>
      <c r="AK88" s="50" t="s">
        <v>651</v>
      </c>
      <c r="AL88" s="50" t="s">
        <v>651</v>
      </c>
      <c r="AM88" s="47" t="s">
        <v>443</v>
      </c>
    </row>
    <row r="89" spans="1:39" ht="40.5" x14ac:dyDescent="0.4">
      <c r="A89" s="69">
        <f t="shared" si="8"/>
        <v>85</v>
      </c>
      <c r="B89" s="91"/>
      <c r="C89" s="47"/>
      <c r="D89" s="47"/>
      <c r="E89" s="47"/>
      <c r="F89" s="73"/>
      <c r="G89" s="73"/>
      <c r="H89" s="73"/>
      <c r="I89" s="73"/>
      <c r="J89" s="73" t="s">
        <v>62</v>
      </c>
      <c r="K89" s="73"/>
      <c r="L89" s="94"/>
      <c r="M89" s="73">
        <v>156</v>
      </c>
      <c r="N89" s="104"/>
      <c r="O89" s="47" t="s">
        <v>104</v>
      </c>
      <c r="P89" s="54" t="s">
        <v>343</v>
      </c>
      <c r="Q89" s="54" t="s">
        <v>549</v>
      </c>
      <c r="R89" s="53"/>
      <c r="S89" s="77" t="s">
        <v>416</v>
      </c>
      <c r="T89" s="73">
        <v>1</v>
      </c>
      <c r="U89" s="77" t="s">
        <v>504</v>
      </c>
      <c r="V89" s="77" t="s">
        <v>419</v>
      </c>
      <c r="W89" s="48">
        <f>T89*Z89/60</f>
        <v>166.48333333333332</v>
      </c>
      <c r="X89" s="88"/>
      <c r="Y89" s="75" t="s">
        <v>711</v>
      </c>
      <c r="Z89" s="50">
        <f t="shared" si="9"/>
        <v>9989</v>
      </c>
      <c r="AA89" s="51">
        <v>660</v>
      </c>
      <c r="AB89" s="51">
        <v>917</v>
      </c>
      <c r="AC89" s="51">
        <v>835</v>
      </c>
      <c r="AD89" s="51">
        <v>729</v>
      </c>
      <c r="AE89" s="51">
        <v>853</v>
      </c>
      <c r="AF89" s="51">
        <v>814</v>
      </c>
      <c r="AG89" s="51">
        <v>828</v>
      </c>
      <c r="AH89" s="51">
        <v>820</v>
      </c>
      <c r="AI89" s="51">
        <v>889</v>
      </c>
      <c r="AJ89" s="51">
        <v>832</v>
      </c>
      <c r="AK89" s="51">
        <v>1078</v>
      </c>
      <c r="AL89" s="51">
        <v>734</v>
      </c>
      <c r="AM89" s="47"/>
    </row>
    <row r="90" spans="1:39" ht="99" customHeight="1" x14ac:dyDescent="0.4">
      <c r="A90" s="69">
        <f t="shared" si="8"/>
        <v>86</v>
      </c>
      <c r="B90" s="91"/>
      <c r="C90" s="47"/>
      <c r="D90" s="47"/>
      <c r="E90" s="47"/>
      <c r="F90" s="73"/>
      <c r="G90" s="73"/>
      <c r="H90" s="73"/>
      <c r="I90" s="73"/>
      <c r="J90" s="73" t="s">
        <v>62</v>
      </c>
      <c r="K90" s="73"/>
      <c r="L90" s="94"/>
      <c r="M90" s="73">
        <v>157</v>
      </c>
      <c r="N90" s="104"/>
      <c r="O90" s="53" t="s">
        <v>25</v>
      </c>
      <c r="P90" s="53" t="s">
        <v>145</v>
      </c>
      <c r="Q90" s="53" t="s">
        <v>314</v>
      </c>
      <c r="R90" s="53"/>
      <c r="S90" s="77" t="s">
        <v>474</v>
      </c>
      <c r="T90" s="77">
        <v>5</v>
      </c>
      <c r="U90" s="77" t="s">
        <v>504</v>
      </c>
      <c r="V90" s="77" t="s">
        <v>419</v>
      </c>
      <c r="W90" s="48">
        <f>T90*Z90/60</f>
        <v>832.41666666666663</v>
      </c>
      <c r="X90" s="88"/>
      <c r="Y90" s="75" t="s">
        <v>711</v>
      </c>
      <c r="Z90" s="50">
        <f t="shared" si="9"/>
        <v>9989</v>
      </c>
      <c r="AA90" s="51">
        <v>660</v>
      </c>
      <c r="AB90" s="51">
        <v>917</v>
      </c>
      <c r="AC90" s="51">
        <v>835</v>
      </c>
      <c r="AD90" s="51">
        <v>729</v>
      </c>
      <c r="AE90" s="51">
        <v>853</v>
      </c>
      <c r="AF90" s="51">
        <v>814</v>
      </c>
      <c r="AG90" s="51">
        <v>828</v>
      </c>
      <c r="AH90" s="51">
        <v>820</v>
      </c>
      <c r="AI90" s="51">
        <v>889</v>
      </c>
      <c r="AJ90" s="51">
        <v>832</v>
      </c>
      <c r="AK90" s="51">
        <v>1078</v>
      </c>
      <c r="AL90" s="51">
        <v>734</v>
      </c>
      <c r="AM90" s="47"/>
    </row>
    <row r="91" spans="1:39" ht="54" x14ac:dyDescent="0.4">
      <c r="A91" s="69">
        <f t="shared" si="8"/>
        <v>87</v>
      </c>
      <c r="B91" s="91"/>
      <c r="C91" s="47"/>
      <c r="D91" s="47"/>
      <c r="E91" s="47"/>
      <c r="F91" s="73"/>
      <c r="G91" s="73"/>
      <c r="H91" s="73"/>
      <c r="I91" s="73"/>
      <c r="J91" s="73" t="s">
        <v>62</v>
      </c>
      <c r="K91" s="73"/>
      <c r="L91" s="94"/>
      <c r="M91" s="73">
        <v>158</v>
      </c>
      <c r="N91" s="104"/>
      <c r="O91" s="47" t="s">
        <v>104</v>
      </c>
      <c r="P91" s="53" t="s">
        <v>199</v>
      </c>
      <c r="Q91" s="53" t="s">
        <v>606</v>
      </c>
      <c r="R91" s="53"/>
      <c r="S91" s="77" t="s">
        <v>482</v>
      </c>
      <c r="T91" s="73">
        <v>1</v>
      </c>
      <c r="U91" s="77" t="s">
        <v>504</v>
      </c>
      <c r="V91" s="73" t="s">
        <v>419</v>
      </c>
      <c r="W91" s="48">
        <f>(T91*243)/60</f>
        <v>4.05</v>
      </c>
      <c r="X91" s="88"/>
      <c r="Y91" s="75" t="s">
        <v>714</v>
      </c>
      <c r="Z91" s="50">
        <f t="shared" ref="Z91:Z93" si="13">SUM(AA91:AL91)</f>
        <v>243</v>
      </c>
      <c r="AA91" s="51">
        <v>20</v>
      </c>
      <c r="AB91" s="51">
        <v>20</v>
      </c>
      <c r="AC91" s="51">
        <v>22</v>
      </c>
      <c r="AD91" s="51">
        <v>20</v>
      </c>
      <c r="AE91" s="51">
        <v>22</v>
      </c>
      <c r="AF91" s="51">
        <v>20</v>
      </c>
      <c r="AG91" s="51">
        <v>21</v>
      </c>
      <c r="AH91" s="51">
        <v>20</v>
      </c>
      <c r="AI91" s="51">
        <v>20</v>
      </c>
      <c r="AJ91" s="51">
        <v>19</v>
      </c>
      <c r="AK91" s="51">
        <v>19</v>
      </c>
      <c r="AL91" s="51">
        <v>20</v>
      </c>
      <c r="AM91" s="47" t="s">
        <v>699</v>
      </c>
    </row>
    <row r="92" spans="1:39" ht="40.5" x14ac:dyDescent="0.4">
      <c r="A92" s="69">
        <f t="shared" si="8"/>
        <v>88</v>
      </c>
      <c r="B92" s="91"/>
      <c r="C92" s="47"/>
      <c r="D92" s="47"/>
      <c r="E92" s="47"/>
      <c r="F92" s="73"/>
      <c r="G92" s="73"/>
      <c r="H92" s="73"/>
      <c r="I92" s="73"/>
      <c r="J92" s="73" t="s">
        <v>62</v>
      </c>
      <c r="K92" s="73"/>
      <c r="L92" s="94"/>
      <c r="M92" s="73">
        <v>159</v>
      </c>
      <c r="N92" s="104"/>
      <c r="O92" s="47" t="s">
        <v>25</v>
      </c>
      <c r="P92" s="53" t="s">
        <v>96</v>
      </c>
      <c r="Q92" s="53" t="s">
        <v>302</v>
      </c>
      <c r="R92" s="53"/>
      <c r="S92" s="77" t="s">
        <v>482</v>
      </c>
      <c r="T92" s="77">
        <v>20</v>
      </c>
      <c r="U92" s="77" t="s">
        <v>504</v>
      </c>
      <c r="V92" s="77" t="s">
        <v>419</v>
      </c>
      <c r="W92" s="48">
        <f>(T92*243)/60</f>
        <v>81</v>
      </c>
      <c r="X92" s="88"/>
      <c r="Y92" s="75" t="s">
        <v>714</v>
      </c>
      <c r="Z92" s="50">
        <f t="shared" si="13"/>
        <v>243</v>
      </c>
      <c r="AA92" s="51">
        <v>20</v>
      </c>
      <c r="AB92" s="51">
        <v>20</v>
      </c>
      <c r="AC92" s="51">
        <v>22</v>
      </c>
      <c r="AD92" s="51">
        <v>20</v>
      </c>
      <c r="AE92" s="51">
        <v>22</v>
      </c>
      <c r="AF92" s="51">
        <v>20</v>
      </c>
      <c r="AG92" s="51">
        <v>21</v>
      </c>
      <c r="AH92" s="51">
        <v>20</v>
      </c>
      <c r="AI92" s="51">
        <v>20</v>
      </c>
      <c r="AJ92" s="51">
        <v>19</v>
      </c>
      <c r="AK92" s="51">
        <v>19</v>
      </c>
      <c r="AL92" s="51">
        <v>20</v>
      </c>
      <c r="AM92" s="47" t="s">
        <v>699</v>
      </c>
    </row>
    <row r="93" spans="1:39" ht="27" x14ac:dyDescent="0.4">
      <c r="A93" s="69">
        <f t="shared" si="8"/>
        <v>89</v>
      </c>
      <c r="B93" s="91"/>
      <c r="C93" s="47"/>
      <c r="D93" s="47"/>
      <c r="E93" s="47"/>
      <c r="F93" s="73"/>
      <c r="G93" s="73"/>
      <c r="H93" s="73"/>
      <c r="I93" s="73"/>
      <c r="J93" s="73" t="s">
        <v>62</v>
      </c>
      <c r="K93" s="73"/>
      <c r="L93" s="94"/>
      <c r="M93" s="73">
        <v>160</v>
      </c>
      <c r="N93" s="104"/>
      <c r="O93" s="47" t="s">
        <v>25</v>
      </c>
      <c r="P93" s="47" t="s">
        <v>203</v>
      </c>
      <c r="Q93" s="53" t="s">
        <v>200</v>
      </c>
      <c r="R93" s="53"/>
      <c r="S93" s="77" t="s">
        <v>482</v>
      </c>
      <c r="T93" s="77">
        <v>5</v>
      </c>
      <c r="U93" s="77" t="s">
        <v>504</v>
      </c>
      <c r="V93" s="77" t="s">
        <v>419</v>
      </c>
      <c r="W93" s="48">
        <f>(T93*243)/60</f>
        <v>20.25</v>
      </c>
      <c r="X93" s="88"/>
      <c r="Y93" s="75" t="s">
        <v>714</v>
      </c>
      <c r="Z93" s="50">
        <f t="shared" si="13"/>
        <v>243</v>
      </c>
      <c r="AA93" s="51">
        <v>20</v>
      </c>
      <c r="AB93" s="51">
        <v>20</v>
      </c>
      <c r="AC93" s="51">
        <v>22</v>
      </c>
      <c r="AD93" s="51">
        <v>20</v>
      </c>
      <c r="AE93" s="51">
        <v>22</v>
      </c>
      <c r="AF93" s="51">
        <v>20</v>
      </c>
      <c r="AG93" s="51">
        <v>21</v>
      </c>
      <c r="AH93" s="51">
        <v>20</v>
      </c>
      <c r="AI93" s="51">
        <v>20</v>
      </c>
      <c r="AJ93" s="51">
        <v>19</v>
      </c>
      <c r="AK93" s="51">
        <v>19</v>
      </c>
      <c r="AL93" s="51">
        <v>20</v>
      </c>
      <c r="AM93" s="47" t="s">
        <v>699</v>
      </c>
    </row>
    <row r="94" spans="1:39" ht="54" x14ac:dyDescent="0.4">
      <c r="A94" s="69">
        <f t="shared" si="8"/>
        <v>90</v>
      </c>
      <c r="B94" s="91"/>
      <c r="C94" s="47"/>
      <c r="D94" s="47"/>
      <c r="E94" s="47"/>
      <c r="F94" s="73"/>
      <c r="G94" s="73"/>
      <c r="H94" s="73"/>
      <c r="I94" s="73"/>
      <c r="J94" s="73" t="s">
        <v>62</v>
      </c>
      <c r="K94" s="73"/>
      <c r="L94" s="94"/>
      <c r="M94" s="73">
        <v>161</v>
      </c>
      <c r="N94" s="104"/>
      <c r="O94" s="47" t="s">
        <v>25</v>
      </c>
      <c r="P94" s="53" t="s">
        <v>204</v>
      </c>
      <c r="Q94" s="53" t="s">
        <v>344</v>
      </c>
      <c r="R94" s="53" t="s">
        <v>228</v>
      </c>
      <c r="S94" s="77" t="s">
        <v>474</v>
      </c>
      <c r="T94" s="77">
        <v>10</v>
      </c>
      <c r="U94" s="77" t="s">
        <v>504</v>
      </c>
      <c r="V94" s="77" t="s">
        <v>419</v>
      </c>
      <c r="W94" s="48">
        <f>T94*Z94/60</f>
        <v>1791.5</v>
      </c>
      <c r="X94" s="88"/>
      <c r="Y94" s="75" t="s">
        <v>711</v>
      </c>
      <c r="Z94" s="50">
        <f t="shared" si="9"/>
        <v>10749</v>
      </c>
      <c r="AA94" s="51">
        <v>946</v>
      </c>
      <c r="AB94" s="51">
        <v>968</v>
      </c>
      <c r="AC94" s="51">
        <v>1018</v>
      </c>
      <c r="AD94" s="51">
        <v>95</v>
      </c>
      <c r="AE94" s="51">
        <v>924</v>
      </c>
      <c r="AF94" s="51">
        <v>967</v>
      </c>
      <c r="AG94" s="51">
        <v>1031</v>
      </c>
      <c r="AH94" s="51">
        <v>1010</v>
      </c>
      <c r="AI94" s="51">
        <v>696</v>
      </c>
      <c r="AJ94" s="51">
        <v>908</v>
      </c>
      <c r="AK94" s="51">
        <v>988</v>
      </c>
      <c r="AL94" s="51">
        <v>1198</v>
      </c>
      <c r="AM94" s="47"/>
    </row>
    <row r="95" spans="1:39" ht="94.5" x14ac:dyDescent="0.4">
      <c r="A95" s="69">
        <f t="shared" si="8"/>
        <v>91</v>
      </c>
      <c r="B95" s="91"/>
      <c r="C95" s="47"/>
      <c r="D95" s="47"/>
      <c r="E95" s="47"/>
      <c r="F95" s="73"/>
      <c r="G95" s="73"/>
      <c r="H95" s="73"/>
      <c r="I95" s="73"/>
      <c r="J95" s="73" t="s">
        <v>62</v>
      </c>
      <c r="K95" s="73"/>
      <c r="L95" s="94"/>
      <c r="M95" s="73">
        <v>162</v>
      </c>
      <c r="N95" s="104"/>
      <c r="O95" s="47" t="s">
        <v>25</v>
      </c>
      <c r="P95" s="53" t="s">
        <v>205</v>
      </c>
      <c r="Q95" s="53" t="s">
        <v>315</v>
      </c>
      <c r="R95" s="53"/>
      <c r="S95" s="77" t="s">
        <v>749</v>
      </c>
      <c r="T95" s="77" t="s">
        <v>749</v>
      </c>
      <c r="U95" s="77" t="s">
        <v>749</v>
      </c>
      <c r="V95" s="77" t="s">
        <v>749</v>
      </c>
      <c r="W95" s="60" t="s">
        <v>749</v>
      </c>
      <c r="X95" s="88"/>
      <c r="Y95" s="59"/>
      <c r="Z95" s="50">
        <f t="shared" si="9"/>
        <v>0</v>
      </c>
      <c r="AA95" s="47" t="s">
        <v>651</v>
      </c>
      <c r="AB95" s="47" t="s">
        <v>651</v>
      </c>
      <c r="AC95" s="47" t="s">
        <v>651</v>
      </c>
      <c r="AD95" s="47" t="s">
        <v>651</v>
      </c>
      <c r="AE95" s="47" t="s">
        <v>651</v>
      </c>
      <c r="AF95" s="47" t="s">
        <v>651</v>
      </c>
      <c r="AG95" s="47" t="s">
        <v>651</v>
      </c>
      <c r="AH95" s="47" t="s">
        <v>651</v>
      </c>
      <c r="AI95" s="47" t="s">
        <v>651</v>
      </c>
      <c r="AJ95" s="47" t="s">
        <v>651</v>
      </c>
      <c r="AK95" s="47" t="s">
        <v>651</v>
      </c>
      <c r="AL95" s="47" t="s">
        <v>651</v>
      </c>
      <c r="AM95" s="47"/>
    </row>
    <row r="96" spans="1:39" ht="81" x14ac:dyDescent="0.4">
      <c r="A96" s="69">
        <f t="shared" si="8"/>
        <v>92</v>
      </c>
      <c r="B96" s="91"/>
      <c r="C96" s="47"/>
      <c r="D96" s="47"/>
      <c r="E96" s="47"/>
      <c r="F96" s="73"/>
      <c r="G96" s="73"/>
      <c r="H96" s="73"/>
      <c r="I96" s="73"/>
      <c r="J96" s="73" t="s">
        <v>62</v>
      </c>
      <c r="K96" s="73"/>
      <c r="L96" s="94"/>
      <c r="M96" s="73">
        <v>163</v>
      </c>
      <c r="N96" s="104"/>
      <c r="O96" s="47" t="s">
        <v>25</v>
      </c>
      <c r="P96" s="53" t="s">
        <v>206</v>
      </c>
      <c r="Q96" s="53" t="s">
        <v>345</v>
      </c>
      <c r="R96" s="53"/>
      <c r="S96" s="77" t="s">
        <v>749</v>
      </c>
      <c r="T96" s="77" t="s">
        <v>749</v>
      </c>
      <c r="U96" s="77" t="s">
        <v>749</v>
      </c>
      <c r="V96" s="77" t="s">
        <v>749</v>
      </c>
      <c r="W96" s="60" t="s">
        <v>749</v>
      </c>
      <c r="X96" s="88"/>
      <c r="Y96" s="59"/>
      <c r="Z96" s="50">
        <f t="shared" si="9"/>
        <v>0</v>
      </c>
      <c r="AA96" s="47" t="s">
        <v>651</v>
      </c>
      <c r="AB96" s="47" t="s">
        <v>651</v>
      </c>
      <c r="AC96" s="47" t="s">
        <v>651</v>
      </c>
      <c r="AD96" s="47" t="s">
        <v>651</v>
      </c>
      <c r="AE96" s="47" t="s">
        <v>651</v>
      </c>
      <c r="AF96" s="47" t="s">
        <v>651</v>
      </c>
      <c r="AG96" s="47" t="s">
        <v>651</v>
      </c>
      <c r="AH96" s="47" t="s">
        <v>651</v>
      </c>
      <c r="AI96" s="47" t="s">
        <v>651</v>
      </c>
      <c r="AJ96" s="47" t="s">
        <v>651</v>
      </c>
      <c r="AK96" s="47" t="s">
        <v>651</v>
      </c>
      <c r="AL96" s="47" t="s">
        <v>651</v>
      </c>
      <c r="AM96" s="47"/>
    </row>
    <row r="97" spans="1:39" ht="27" x14ac:dyDescent="0.4">
      <c r="A97" s="69">
        <f t="shared" si="8"/>
        <v>93</v>
      </c>
      <c r="B97" s="91"/>
      <c r="C97" s="47"/>
      <c r="D97" s="47"/>
      <c r="E97" s="47"/>
      <c r="F97" s="73"/>
      <c r="G97" s="73"/>
      <c r="H97" s="73"/>
      <c r="I97" s="73"/>
      <c r="J97" s="73" t="s">
        <v>62</v>
      </c>
      <c r="K97" s="73"/>
      <c r="L97" s="94"/>
      <c r="M97" s="73">
        <v>164</v>
      </c>
      <c r="N97" s="104"/>
      <c r="O97" s="47" t="s">
        <v>25</v>
      </c>
      <c r="P97" s="53" t="s">
        <v>207</v>
      </c>
      <c r="Q97" s="53" t="s">
        <v>209</v>
      </c>
      <c r="R97" s="53"/>
      <c r="S97" s="77" t="s">
        <v>749</v>
      </c>
      <c r="T97" s="77" t="s">
        <v>749</v>
      </c>
      <c r="U97" s="77" t="s">
        <v>749</v>
      </c>
      <c r="V97" s="77" t="s">
        <v>749</v>
      </c>
      <c r="W97" s="60" t="s">
        <v>749</v>
      </c>
      <c r="X97" s="88"/>
      <c r="Y97" s="59"/>
      <c r="Z97" s="50">
        <f t="shared" si="9"/>
        <v>0</v>
      </c>
      <c r="AA97" s="47" t="s">
        <v>651</v>
      </c>
      <c r="AB97" s="47" t="s">
        <v>651</v>
      </c>
      <c r="AC97" s="47" t="s">
        <v>651</v>
      </c>
      <c r="AD97" s="47" t="s">
        <v>651</v>
      </c>
      <c r="AE97" s="47" t="s">
        <v>651</v>
      </c>
      <c r="AF97" s="47" t="s">
        <v>651</v>
      </c>
      <c r="AG97" s="47" t="s">
        <v>651</v>
      </c>
      <c r="AH97" s="47" t="s">
        <v>651</v>
      </c>
      <c r="AI97" s="47" t="s">
        <v>651</v>
      </c>
      <c r="AJ97" s="47" t="s">
        <v>651</v>
      </c>
      <c r="AK97" s="47" t="s">
        <v>651</v>
      </c>
      <c r="AL97" s="47" t="s">
        <v>651</v>
      </c>
      <c r="AM97" s="47"/>
    </row>
    <row r="98" spans="1:39" ht="40.5" x14ac:dyDescent="0.4">
      <c r="A98" s="69">
        <f t="shared" si="8"/>
        <v>94</v>
      </c>
      <c r="B98" s="91"/>
      <c r="C98" s="47"/>
      <c r="D98" s="47"/>
      <c r="E98" s="47"/>
      <c r="F98" s="73"/>
      <c r="G98" s="73"/>
      <c r="H98" s="73"/>
      <c r="I98" s="73"/>
      <c r="J98" s="73" t="s">
        <v>62</v>
      </c>
      <c r="K98" s="73"/>
      <c r="L98" s="94"/>
      <c r="M98" s="73">
        <v>165</v>
      </c>
      <c r="N98" s="104"/>
      <c r="O98" s="53" t="s">
        <v>108</v>
      </c>
      <c r="P98" s="53" t="s">
        <v>347</v>
      </c>
      <c r="Q98" s="53" t="s">
        <v>291</v>
      </c>
      <c r="R98" s="53"/>
      <c r="S98" s="77" t="s">
        <v>474</v>
      </c>
      <c r="T98" s="77">
        <v>5</v>
      </c>
      <c r="U98" s="77" t="s">
        <v>504</v>
      </c>
      <c r="V98" s="77" t="s">
        <v>419</v>
      </c>
      <c r="W98" s="48">
        <f>T98*Z98/60</f>
        <v>1135.0833333333333</v>
      </c>
      <c r="X98" s="88"/>
      <c r="Y98" s="75" t="s">
        <v>711</v>
      </c>
      <c r="Z98" s="50">
        <f t="shared" si="9"/>
        <v>13621</v>
      </c>
      <c r="AA98" s="51">
        <v>1011</v>
      </c>
      <c r="AB98" s="51">
        <v>1168</v>
      </c>
      <c r="AC98" s="51">
        <v>1163</v>
      </c>
      <c r="AD98" s="51">
        <v>1096</v>
      </c>
      <c r="AE98" s="51">
        <v>1228</v>
      </c>
      <c r="AF98" s="51">
        <v>1099</v>
      </c>
      <c r="AG98" s="51">
        <v>1178</v>
      </c>
      <c r="AH98" s="51">
        <v>1127</v>
      </c>
      <c r="AI98" s="51">
        <v>874</v>
      </c>
      <c r="AJ98" s="51">
        <v>1193</v>
      </c>
      <c r="AK98" s="51">
        <v>1226</v>
      </c>
      <c r="AL98" s="51">
        <v>1258</v>
      </c>
      <c r="AM98" s="47"/>
    </row>
    <row r="99" spans="1:39" ht="27" x14ac:dyDescent="0.4">
      <c r="A99" s="69">
        <f t="shared" si="8"/>
        <v>95</v>
      </c>
      <c r="B99" s="91"/>
      <c r="C99" s="47"/>
      <c r="D99" s="47"/>
      <c r="E99" s="47"/>
      <c r="F99" s="73"/>
      <c r="G99" s="73"/>
      <c r="H99" s="73"/>
      <c r="I99" s="73"/>
      <c r="J99" s="73" t="s">
        <v>62</v>
      </c>
      <c r="K99" s="73"/>
      <c r="L99" s="94"/>
      <c r="M99" s="73">
        <v>166</v>
      </c>
      <c r="N99" s="104"/>
      <c r="O99" s="53" t="s">
        <v>31</v>
      </c>
      <c r="P99" s="53" t="s">
        <v>208</v>
      </c>
      <c r="Q99" s="53" t="s">
        <v>290</v>
      </c>
      <c r="R99" s="53"/>
      <c r="S99" s="77" t="s">
        <v>749</v>
      </c>
      <c r="T99" s="77" t="s">
        <v>749</v>
      </c>
      <c r="U99" s="77" t="s">
        <v>749</v>
      </c>
      <c r="V99" s="77" t="s">
        <v>749</v>
      </c>
      <c r="W99" s="60" t="s">
        <v>749</v>
      </c>
      <c r="X99" s="88"/>
      <c r="Y99" s="59"/>
      <c r="Z99" s="50">
        <f t="shared" si="9"/>
        <v>0</v>
      </c>
      <c r="AA99" s="47" t="s">
        <v>651</v>
      </c>
      <c r="AB99" s="47" t="s">
        <v>651</v>
      </c>
      <c r="AC99" s="47" t="s">
        <v>651</v>
      </c>
      <c r="AD99" s="47" t="s">
        <v>651</v>
      </c>
      <c r="AE99" s="47" t="s">
        <v>651</v>
      </c>
      <c r="AF99" s="47" t="s">
        <v>651</v>
      </c>
      <c r="AG99" s="47" t="s">
        <v>651</v>
      </c>
      <c r="AH99" s="47" t="s">
        <v>651</v>
      </c>
      <c r="AI99" s="47" t="s">
        <v>651</v>
      </c>
      <c r="AJ99" s="47" t="s">
        <v>651</v>
      </c>
      <c r="AK99" s="47" t="s">
        <v>651</v>
      </c>
      <c r="AL99" s="47" t="s">
        <v>651</v>
      </c>
      <c r="AM99" s="47" t="s">
        <v>456</v>
      </c>
    </row>
    <row r="100" spans="1:39" ht="54" x14ac:dyDescent="0.4">
      <c r="A100" s="69">
        <f t="shared" si="8"/>
        <v>96</v>
      </c>
      <c r="B100" s="91"/>
      <c r="C100" s="47"/>
      <c r="D100" s="47"/>
      <c r="E100" s="47"/>
      <c r="F100" s="73"/>
      <c r="G100" s="73"/>
      <c r="H100" s="73"/>
      <c r="I100" s="73"/>
      <c r="J100" s="73" t="s">
        <v>62</v>
      </c>
      <c r="K100" s="73"/>
      <c r="L100" s="94"/>
      <c r="M100" s="73">
        <v>167</v>
      </c>
      <c r="N100" s="104"/>
      <c r="O100" s="53" t="s">
        <v>32</v>
      </c>
      <c r="P100" s="53" t="s">
        <v>346</v>
      </c>
      <c r="Q100" s="54" t="s">
        <v>534</v>
      </c>
      <c r="R100" s="53" t="s">
        <v>146</v>
      </c>
      <c r="S100" s="77" t="s">
        <v>749</v>
      </c>
      <c r="T100" s="77" t="s">
        <v>749</v>
      </c>
      <c r="U100" s="77" t="s">
        <v>749</v>
      </c>
      <c r="V100" s="77" t="s">
        <v>749</v>
      </c>
      <c r="W100" s="60" t="s">
        <v>749</v>
      </c>
      <c r="X100" s="88"/>
      <c r="Y100" s="59"/>
      <c r="Z100" s="50">
        <f t="shared" si="9"/>
        <v>0</v>
      </c>
      <c r="AA100" s="47" t="s">
        <v>651</v>
      </c>
      <c r="AB100" s="47" t="s">
        <v>651</v>
      </c>
      <c r="AC100" s="47" t="s">
        <v>651</v>
      </c>
      <c r="AD100" s="47" t="s">
        <v>651</v>
      </c>
      <c r="AE100" s="47" t="s">
        <v>651</v>
      </c>
      <c r="AF100" s="47" t="s">
        <v>651</v>
      </c>
      <c r="AG100" s="47" t="s">
        <v>651</v>
      </c>
      <c r="AH100" s="47" t="s">
        <v>651</v>
      </c>
      <c r="AI100" s="47" t="s">
        <v>651</v>
      </c>
      <c r="AJ100" s="47" t="s">
        <v>651</v>
      </c>
      <c r="AK100" s="47" t="s">
        <v>651</v>
      </c>
      <c r="AL100" s="47" t="s">
        <v>651</v>
      </c>
      <c r="AM100" s="47" t="s">
        <v>456</v>
      </c>
    </row>
    <row r="101" spans="1:39" ht="27" x14ac:dyDescent="0.4">
      <c r="A101" s="69">
        <f t="shared" si="8"/>
        <v>97</v>
      </c>
      <c r="B101" s="91"/>
      <c r="C101" s="47"/>
      <c r="D101" s="47"/>
      <c r="E101" s="47"/>
      <c r="F101" s="73"/>
      <c r="G101" s="73"/>
      <c r="H101" s="73"/>
      <c r="I101" s="73"/>
      <c r="J101" s="73" t="s">
        <v>62</v>
      </c>
      <c r="K101" s="73"/>
      <c r="L101" s="94"/>
      <c r="M101" s="73">
        <v>168</v>
      </c>
      <c r="N101" s="104"/>
      <c r="O101" s="53" t="s">
        <v>108</v>
      </c>
      <c r="P101" s="53" t="s">
        <v>147</v>
      </c>
      <c r="Q101" s="54" t="s">
        <v>535</v>
      </c>
      <c r="R101" s="54" t="s">
        <v>607</v>
      </c>
      <c r="S101" s="77" t="s">
        <v>495</v>
      </c>
      <c r="T101" s="77">
        <v>5</v>
      </c>
      <c r="U101" s="77" t="s">
        <v>504</v>
      </c>
      <c r="V101" s="77" t="s">
        <v>419</v>
      </c>
      <c r="W101" s="48">
        <f>T101*Z101/60</f>
        <v>842.75</v>
      </c>
      <c r="X101" s="88"/>
      <c r="Y101" s="75" t="s">
        <v>711</v>
      </c>
      <c r="Z101" s="50">
        <f t="shared" si="9"/>
        <v>10113</v>
      </c>
      <c r="AA101" s="51">
        <v>761</v>
      </c>
      <c r="AB101" s="51">
        <v>865</v>
      </c>
      <c r="AC101" s="51">
        <v>841</v>
      </c>
      <c r="AD101" s="51">
        <v>803</v>
      </c>
      <c r="AE101" s="51">
        <v>809</v>
      </c>
      <c r="AF101" s="51">
        <v>1069</v>
      </c>
      <c r="AG101" s="51">
        <v>914</v>
      </c>
      <c r="AH101" s="51">
        <v>822</v>
      </c>
      <c r="AI101" s="51">
        <v>800</v>
      </c>
      <c r="AJ101" s="51">
        <v>825</v>
      </c>
      <c r="AK101" s="51">
        <v>743</v>
      </c>
      <c r="AL101" s="51">
        <v>861</v>
      </c>
      <c r="AM101" s="47"/>
    </row>
    <row r="102" spans="1:39" ht="54" x14ac:dyDescent="0.4">
      <c r="A102" s="69">
        <f t="shared" si="8"/>
        <v>98</v>
      </c>
      <c r="B102" s="91"/>
      <c r="C102" s="47"/>
      <c r="D102" s="47"/>
      <c r="E102" s="47"/>
      <c r="F102" s="73"/>
      <c r="G102" s="73"/>
      <c r="H102" s="73"/>
      <c r="I102" s="73"/>
      <c r="J102" s="73" t="s">
        <v>62</v>
      </c>
      <c r="K102" s="73"/>
      <c r="L102" s="94"/>
      <c r="M102" s="73">
        <v>171</v>
      </c>
      <c r="N102" s="104"/>
      <c r="O102" s="54" t="s">
        <v>26</v>
      </c>
      <c r="P102" s="54" t="s">
        <v>248</v>
      </c>
      <c r="Q102" s="54" t="s">
        <v>247</v>
      </c>
      <c r="R102" s="54" t="s">
        <v>246</v>
      </c>
      <c r="S102" s="77" t="s">
        <v>471</v>
      </c>
      <c r="T102" s="77">
        <v>5</v>
      </c>
      <c r="U102" s="77" t="s">
        <v>706</v>
      </c>
      <c r="V102" s="77" t="s">
        <v>419</v>
      </c>
      <c r="W102" s="48">
        <f>T102*15*243/60</f>
        <v>303.75</v>
      </c>
      <c r="X102" s="89"/>
      <c r="Y102" s="75" t="s">
        <v>716</v>
      </c>
      <c r="Z102" s="50">
        <f t="shared" si="9"/>
        <v>0</v>
      </c>
      <c r="AA102" s="50" t="s">
        <v>651</v>
      </c>
      <c r="AB102" s="50" t="s">
        <v>651</v>
      </c>
      <c r="AC102" s="50" t="s">
        <v>651</v>
      </c>
      <c r="AD102" s="50" t="s">
        <v>651</v>
      </c>
      <c r="AE102" s="50" t="s">
        <v>651</v>
      </c>
      <c r="AF102" s="50" t="s">
        <v>651</v>
      </c>
      <c r="AG102" s="50" t="s">
        <v>651</v>
      </c>
      <c r="AH102" s="50" t="s">
        <v>651</v>
      </c>
      <c r="AI102" s="50" t="s">
        <v>651</v>
      </c>
      <c r="AJ102" s="50" t="s">
        <v>651</v>
      </c>
      <c r="AK102" s="50" t="s">
        <v>651</v>
      </c>
      <c r="AL102" s="50" t="s">
        <v>651</v>
      </c>
      <c r="AM102" s="47"/>
    </row>
    <row r="103" spans="1:39" ht="94.5" customHeight="1" x14ac:dyDescent="0.4">
      <c r="A103" s="69">
        <f t="shared" si="8"/>
        <v>99</v>
      </c>
      <c r="B103" s="91"/>
      <c r="C103" s="47"/>
      <c r="D103" s="47"/>
      <c r="E103" s="47"/>
      <c r="F103" s="73"/>
      <c r="G103" s="73"/>
      <c r="H103" s="73"/>
      <c r="I103" s="73"/>
      <c r="J103" s="73" t="s">
        <v>62</v>
      </c>
      <c r="K103" s="73" t="s">
        <v>66</v>
      </c>
      <c r="L103" s="94"/>
      <c r="M103" s="73">
        <v>172</v>
      </c>
      <c r="N103" s="104"/>
      <c r="O103" s="54" t="s">
        <v>32</v>
      </c>
      <c r="P103" s="54" t="s">
        <v>242</v>
      </c>
      <c r="Q103" s="54" t="s">
        <v>838</v>
      </c>
      <c r="R103" s="54" t="s">
        <v>839</v>
      </c>
      <c r="S103" s="77" t="s">
        <v>417</v>
      </c>
      <c r="T103" s="77">
        <v>60</v>
      </c>
      <c r="U103" s="77" t="s">
        <v>648</v>
      </c>
      <c r="V103" s="77" t="s">
        <v>419</v>
      </c>
      <c r="W103" s="48">
        <f>T103*4/60</f>
        <v>4</v>
      </c>
      <c r="X103" s="48" t="s">
        <v>866</v>
      </c>
      <c r="Y103" s="75" t="s">
        <v>717</v>
      </c>
      <c r="Z103" s="50">
        <f t="shared" si="9"/>
        <v>0</v>
      </c>
      <c r="AA103" s="51" t="s">
        <v>651</v>
      </c>
      <c r="AB103" s="51" t="s">
        <v>651</v>
      </c>
      <c r="AC103" s="51" t="s">
        <v>651</v>
      </c>
      <c r="AD103" s="51" t="s">
        <v>651</v>
      </c>
      <c r="AE103" s="51" t="s">
        <v>651</v>
      </c>
      <c r="AF103" s="51" t="s">
        <v>651</v>
      </c>
      <c r="AG103" s="51" t="s">
        <v>651</v>
      </c>
      <c r="AH103" s="51" t="s">
        <v>651</v>
      </c>
      <c r="AI103" s="51" t="s">
        <v>651</v>
      </c>
      <c r="AJ103" s="51" t="s">
        <v>651</v>
      </c>
      <c r="AK103" s="51" t="s">
        <v>651</v>
      </c>
      <c r="AL103" s="51" t="s">
        <v>651</v>
      </c>
      <c r="AM103" s="47"/>
    </row>
    <row r="104" spans="1:39" ht="94.5" customHeight="1" x14ac:dyDescent="0.4">
      <c r="A104" s="69">
        <f t="shared" si="8"/>
        <v>100</v>
      </c>
      <c r="B104" s="91"/>
      <c r="C104" s="47"/>
      <c r="D104" s="47"/>
      <c r="E104" s="47"/>
      <c r="F104" s="73"/>
      <c r="G104" s="73"/>
      <c r="H104" s="73"/>
      <c r="I104" s="73"/>
      <c r="J104" s="73" t="s">
        <v>62</v>
      </c>
      <c r="K104" s="73"/>
      <c r="L104" s="94"/>
      <c r="M104" s="73">
        <v>173</v>
      </c>
      <c r="N104" s="104"/>
      <c r="O104" s="54" t="s">
        <v>818</v>
      </c>
      <c r="P104" s="54" t="s">
        <v>828</v>
      </c>
      <c r="Q104" s="54" t="s">
        <v>881</v>
      </c>
      <c r="R104" s="54" t="s">
        <v>831</v>
      </c>
      <c r="S104" s="77" t="s">
        <v>876</v>
      </c>
      <c r="T104" s="77">
        <v>5</v>
      </c>
      <c r="U104" s="77" t="s">
        <v>877</v>
      </c>
      <c r="V104" s="77">
        <v>75</v>
      </c>
      <c r="W104" s="48">
        <v>188</v>
      </c>
      <c r="X104" s="48" t="s">
        <v>866</v>
      </c>
      <c r="Y104" s="75"/>
      <c r="Z104" s="50"/>
      <c r="AA104" s="51"/>
      <c r="AB104" s="51"/>
      <c r="AC104" s="51"/>
      <c r="AD104" s="51"/>
      <c r="AE104" s="51"/>
      <c r="AF104" s="51"/>
      <c r="AG104" s="51"/>
      <c r="AH104" s="51"/>
      <c r="AI104" s="51"/>
      <c r="AJ104" s="51"/>
      <c r="AK104" s="51"/>
      <c r="AL104" s="51"/>
      <c r="AM104" s="47"/>
    </row>
    <row r="105" spans="1:39" ht="40.5" x14ac:dyDescent="0.4">
      <c r="A105" s="69">
        <f t="shared" si="8"/>
        <v>101</v>
      </c>
      <c r="B105" s="91"/>
      <c r="C105" s="47"/>
      <c r="D105" s="47"/>
      <c r="E105" s="47"/>
      <c r="F105" s="73"/>
      <c r="G105" s="73"/>
      <c r="H105" s="73"/>
      <c r="I105" s="73"/>
      <c r="J105" s="73" t="s">
        <v>62</v>
      </c>
      <c r="K105" s="73"/>
      <c r="L105" s="94"/>
      <c r="M105" s="73">
        <v>174</v>
      </c>
      <c r="N105" s="104"/>
      <c r="O105" s="54" t="s">
        <v>92</v>
      </c>
      <c r="P105" s="54" t="s">
        <v>243</v>
      </c>
      <c r="Q105" s="54" t="s">
        <v>882</v>
      </c>
      <c r="R105" s="54"/>
      <c r="S105" s="77" t="s">
        <v>416</v>
      </c>
      <c r="T105" s="77">
        <v>1</v>
      </c>
      <c r="U105" s="77" t="s">
        <v>472</v>
      </c>
      <c r="V105" s="77">
        <v>150</v>
      </c>
      <c r="W105" s="48">
        <v>188</v>
      </c>
      <c r="X105" s="48" t="s">
        <v>866</v>
      </c>
      <c r="Y105" s="75" t="s">
        <v>711</v>
      </c>
      <c r="Z105" s="50">
        <f t="shared" si="9"/>
        <v>409</v>
      </c>
      <c r="AA105" s="50">
        <v>23</v>
      </c>
      <c r="AB105" s="50">
        <v>30</v>
      </c>
      <c r="AC105" s="50">
        <v>40</v>
      </c>
      <c r="AD105" s="50">
        <v>32</v>
      </c>
      <c r="AE105" s="50">
        <v>37</v>
      </c>
      <c r="AF105" s="50">
        <v>36</v>
      </c>
      <c r="AG105" s="50">
        <v>38</v>
      </c>
      <c r="AH105" s="50">
        <v>33</v>
      </c>
      <c r="AI105" s="50">
        <v>35</v>
      </c>
      <c r="AJ105" s="50">
        <v>33</v>
      </c>
      <c r="AK105" s="50">
        <v>36</v>
      </c>
      <c r="AL105" s="50">
        <v>36</v>
      </c>
      <c r="AM105" s="47"/>
    </row>
    <row r="106" spans="1:39" ht="40.5" x14ac:dyDescent="0.4">
      <c r="A106" s="69">
        <f t="shared" si="8"/>
        <v>102</v>
      </c>
      <c r="B106" s="91"/>
      <c r="C106" s="47"/>
      <c r="D106" s="47"/>
      <c r="E106" s="47"/>
      <c r="F106" s="73"/>
      <c r="G106" s="73"/>
      <c r="H106" s="73"/>
      <c r="I106" s="73"/>
      <c r="J106" s="73" t="s">
        <v>62</v>
      </c>
      <c r="K106" s="73"/>
      <c r="L106" s="94"/>
      <c r="M106" s="73">
        <v>175</v>
      </c>
      <c r="N106" s="104"/>
      <c r="O106" s="54" t="s">
        <v>25</v>
      </c>
      <c r="P106" s="54" t="s">
        <v>819</v>
      </c>
      <c r="Q106" s="54" t="s">
        <v>883</v>
      </c>
      <c r="R106" s="54"/>
      <c r="S106" s="77" t="s">
        <v>416</v>
      </c>
      <c r="T106" s="77">
        <v>2</v>
      </c>
      <c r="U106" s="77" t="s">
        <v>472</v>
      </c>
      <c r="V106" s="77">
        <v>150</v>
      </c>
      <c r="W106" s="48">
        <v>376</v>
      </c>
      <c r="X106" s="48" t="s">
        <v>866</v>
      </c>
      <c r="Y106" s="75"/>
      <c r="Z106" s="50"/>
      <c r="AA106" s="50"/>
      <c r="AB106" s="50"/>
      <c r="AC106" s="50"/>
      <c r="AD106" s="50"/>
      <c r="AE106" s="50"/>
      <c r="AF106" s="50"/>
      <c r="AG106" s="50"/>
      <c r="AH106" s="50"/>
      <c r="AI106" s="50"/>
      <c r="AJ106" s="50"/>
      <c r="AK106" s="50"/>
      <c r="AL106" s="50"/>
      <c r="AM106" s="47"/>
    </row>
    <row r="107" spans="1:39" ht="40.5" x14ac:dyDescent="0.4">
      <c r="A107" s="69">
        <f t="shared" si="8"/>
        <v>103</v>
      </c>
      <c r="B107" s="91"/>
      <c r="C107" s="47"/>
      <c r="D107" s="47"/>
      <c r="E107" s="47"/>
      <c r="F107" s="73"/>
      <c r="G107" s="73"/>
      <c r="H107" s="73"/>
      <c r="I107" s="73"/>
      <c r="J107" s="73"/>
      <c r="K107" s="73"/>
      <c r="L107" s="94"/>
      <c r="M107" s="73">
        <v>176</v>
      </c>
      <c r="N107" s="104"/>
      <c r="O107" s="54" t="s">
        <v>818</v>
      </c>
      <c r="P107" s="54" t="s">
        <v>820</v>
      </c>
      <c r="Q107" s="54" t="s">
        <v>827</v>
      </c>
      <c r="R107" s="54" t="s">
        <v>879</v>
      </c>
      <c r="S107" s="77" t="s">
        <v>416</v>
      </c>
      <c r="T107" s="77">
        <v>5</v>
      </c>
      <c r="U107" s="77" t="s">
        <v>878</v>
      </c>
      <c r="V107" s="77">
        <v>5</v>
      </c>
      <c r="W107" s="48">
        <v>3</v>
      </c>
      <c r="X107" s="48" t="s">
        <v>866</v>
      </c>
      <c r="Y107" s="75"/>
      <c r="Z107" s="50"/>
      <c r="AA107" s="50"/>
      <c r="AB107" s="50"/>
      <c r="AC107" s="50"/>
      <c r="AD107" s="50"/>
      <c r="AE107" s="50"/>
      <c r="AF107" s="50"/>
      <c r="AG107" s="50"/>
      <c r="AH107" s="50"/>
      <c r="AI107" s="50"/>
      <c r="AJ107" s="50"/>
      <c r="AK107" s="50"/>
      <c r="AL107" s="50"/>
      <c r="AM107" s="47"/>
    </row>
    <row r="108" spans="1:39" ht="40.5" x14ac:dyDescent="0.4">
      <c r="A108" s="69">
        <f t="shared" si="8"/>
        <v>104</v>
      </c>
      <c r="B108" s="91"/>
      <c r="C108" s="47"/>
      <c r="D108" s="47"/>
      <c r="E108" s="47"/>
      <c r="F108" s="73"/>
      <c r="G108" s="73"/>
      <c r="H108" s="73"/>
      <c r="I108" s="73"/>
      <c r="J108" s="73"/>
      <c r="K108" s="73"/>
      <c r="L108" s="94"/>
      <c r="M108" s="73">
        <v>177</v>
      </c>
      <c r="N108" s="104"/>
      <c r="O108" s="54" t="s">
        <v>32</v>
      </c>
      <c r="P108" s="54" t="s">
        <v>829</v>
      </c>
      <c r="Q108" s="54" t="s">
        <v>840</v>
      </c>
      <c r="R108" s="54" t="s">
        <v>830</v>
      </c>
      <c r="S108" s="77" t="s">
        <v>416</v>
      </c>
      <c r="T108" s="77">
        <v>5</v>
      </c>
      <c r="U108" s="77" t="s">
        <v>880</v>
      </c>
      <c r="V108" s="77">
        <v>25</v>
      </c>
      <c r="W108" s="59">
        <v>0.4</v>
      </c>
      <c r="X108" s="48" t="s">
        <v>866</v>
      </c>
      <c r="Y108" s="75"/>
      <c r="Z108" s="50"/>
      <c r="AA108" s="50"/>
      <c r="AB108" s="50"/>
      <c r="AC108" s="50"/>
      <c r="AD108" s="50"/>
      <c r="AE108" s="50"/>
      <c r="AF108" s="50"/>
      <c r="AG108" s="50"/>
      <c r="AH108" s="50"/>
      <c r="AI108" s="50"/>
      <c r="AJ108" s="50"/>
      <c r="AK108" s="50"/>
      <c r="AL108" s="50"/>
      <c r="AM108" s="47"/>
    </row>
    <row r="109" spans="1:39" ht="40.5" x14ac:dyDescent="0.4">
      <c r="A109" s="69">
        <f t="shared" si="8"/>
        <v>105</v>
      </c>
      <c r="B109" s="91"/>
      <c r="C109" s="47"/>
      <c r="D109" s="47"/>
      <c r="E109" s="47"/>
      <c r="F109" s="73"/>
      <c r="G109" s="73"/>
      <c r="H109" s="73"/>
      <c r="I109" s="73"/>
      <c r="J109" s="73"/>
      <c r="K109" s="73"/>
      <c r="L109" s="94"/>
      <c r="M109" s="73">
        <v>178</v>
      </c>
      <c r="N109" s="104"/>
      <c r="O109" s="54" t="s">
        <v>104</v>
      </c>
      <c r="P109" s="54" t="s">
        <v>821</v>
      </c>
      <c r="Q109" s="54" t="s">
        <v>822</v>
      </c>
      <c r="R109" s="54" t="s">
        <v>879</v>
      </c>
      <c r="S109" s="77" t="s">
        <v>876</v>
      </c>
      <c r="T109" s="77">
        <v>2</v>
      </c>
      <c r="U109" s="77" t="s">
        <v>878</v>
      </c>
      <c r="V109" s="77">
        <v>2</v>
      </c>
      <c r="W109" s="59">
        <v>1.2</v>
      </c>
      <c r="X109" s="48" t="s">
        <v>866</v>
      </c>
      <c r="Y109" s="75"/>
      <c r="Z109" s="50"/>
      <c r="AA109" s="50"/>
      <c r="AB109" s="50"/>
      <c r="AC109" s="50"/>
      <c r="AD109" s="50"/>
      <c r="AE109" s="50"/>
      <c r="AF109" s="50"/>
      <c r="AG109" s="50"/>
      <c r="AH109" s="50"/>
      <c r="AI109" s="50"/>
      <c r="AJ109" s="50"/>
      <c r="AK109" s="50"/>
      <c r="AL109" s="50"/>
      <c r="AM109" s="47"/>
    </row>
    <row r="110" spans="1:39" ht="40.5" x14ac:dyDescent="0.4">
      <c r="A110" s="69">
        <f t="shared" si="8"/>
        <v>106</v>
      </c>
      <c r="B110" s="92"/>
      <c r="C110" s="47"/>
      <c r="D110" s="47"/>
      <c r="E110" s="47"/>
      <c r="F110" s="73"/>
      <c r="G110" s="73"/>
      <c r="H110" s="73"/>
      <c r="I110" s="73"/>
      <c r="J110" s="73" t="s">
        <v>62</v>
      </c>
      <c r="K110" s="73"/>
      <c r="L110" s="94"/>
      <c r="M110" s="73">
        <v>179</v>
      </c>
      <c r="N110" s="104"/>
      <c r="O110" s="54" t="s">
        <v>330</v>
      </c>
      <c r="P110" s="54" t="s">
        <v>244</v>
      </c>
      <c r="Q110" s="54" t="s">
        <v>245</v>
      </c>
      <c r="R110" s="54" t="s">
        <v>815</v>
      </c>
      <c r="S110" s="77" t="s">
        <v>419</v>
      </c>
      <c r="T110" s="77" t="s">
        <v>419</v>
      </c>
      <c r="U110" s="77" t="s">
        <v>419</v>
      </c>
      <c r="V110" s="77" t="s">
        <v>419</v>
      </c>
      <c r="W110" s="60" t="s">
        <v>651</v>
      </c>
      <c r="X110" s="60" t="s">
        <v>651</v>
      </c>
      <c r="Y110" s="77" t="s">
        <v>651</v>
      </c>
      <c r="Z110" s="50">
        <f t="shared" si="9"/>
        <v>0</v>
      </c>
      <c r="AA110" s="50" t="s">
        <v>651</v>
      </c>
      <c r="AB110" s="50" t="s">
        <v>651</v>
      </c>
      <c r="AC110" s="50" t="s">
        <v>651</v>
      </c>
      <c r="AD110" s="50" t="s">
        <v>651</v>
      </c>
      <c r="AE110" s="50" t="s">
        <v>651</v>
      </c>
      <c r="AF110" s="50" t="s">
        <v>651</v>
      </c>
      <c r="AG110" s="50" t="s">
        <v>651</v>
      </c>
      <c r="AH110" s="50" t="s">
        <v>651</v>
      </c>
      <c r="AI110" s="50" t="s">
        <v>651</v>
      </c>
      <c r="AJ110" s="50" t="s">
        <v>651</v>
      </c>
      <c r="AK110" s="50" t="s">
        <v>651</v>
      </c>
      <c r="AL110" s="50" t="s">
        <v>651</v>
      </c>
      <c r="AM110" s="47"/>
    </row>
    <row r="111" spans="1:39" ht="54" x14ac:dyDescent="0.4">
      <c r="A111" s="69">
        <f t="shared" si="8"/>
        <v>107</v>
      </c>
      <c r="B111" s="90" t="s">
        <v>868</v>
      </c>
      <c r="C111" s="47"/>
      <c r="D111" s="47"/>
      <c r="E111" s="47"/>
      <c r="F111" s="73"/>
      <c r="G111" s="73"/>
      <c r="H111" s="73"/>
      <c r="I111" s="73"/>
      <c r="J111" s="73" t="s">
        <v>62</v>
      </c>
      <c r="K111" s="73"/>
      <c r="L111" s="94"/>
      <c r="M111" s="73">
        <v>183</v>
      </c>
      <c r="N111" s="104"/>
      <c r="O111" s="54" t="s">
        <v>104</v>
      </c>
      <c r="P111" s="54" t="s">
        <v>148</v>
      </c>
      <c r="Q111" s="54" t="s">
        <v>316</v>
      </c>
      <c r="R111" s="54" t="s">
        <v>520</v>
      </c>
      <c r="S111" s="77" t="s">
        <v>482</v>
      </c>
      <c r="T111" s="77">
        <v>30</v>
      </c>
      <c r="U111" s="77" t="s">
        <v>504</v>
      </c>
      <c r="V111" s="77" t="s">
        <v>419</v>
      </c>
      <c r="W111" s="48">
        <f>(T111*243)/60</f>
        <v>121.5</v>
      </c>
      <c r="X111" s="87">
        <v>4.7479012434772684E-2</v>
      </c>
      <c r="Y111" s="75" t="s">
        <v>714</v>
      </c>
      <c r="Z111" s="50">
        <f t="shared" ref="Z111" si="14">SUM(AA111:AL111)</f>
        <v>243</v>
      </c>
      <c r="AA111" s="51">
        <v>20</v>
      </c>
      <c r="AB111" s="51">
        <v>20</v>
      </c>
      <c r="AC111" s="51">
        <v>22</v>
      </c>
      <c r="AD111" s="51">
        <v>20</v>
      </c>
      <c r="AE111" s="51">
        <v>22</v>
      </c>
      <c r="AF111" s="51">
        <v>20</v>
      </c>
      <c r="AG111" s="51">
        <v>21</v>
      </c>
      <c r="AH111" s="51">
        <v>20</v>
      </c>
      <c r="AI111" s="51">
        <v>20</v>
      </c>
      <c r="AJ111" s="51">
        <v>19</v>
      </c>
      <c r="AK111" s="51">
        <v>19</v>
      </c>
      <c r="AL111" s="51">
        <v>20</v>
      </c>
      <c r="AM111" s="47" t="s">
        <v>699</v>
      </c>
    </row>
    <row r="112" spans="1:39" ht="40.5" x14ac:dyDescent="0.4">
      <c r="A112" s="69">
        <f t="shared" si="8"/>
        <v>108</v>
      </c>
      <c r="B112" s="91"/>
      <c r="C112" s="47"/>
      <c r="D112" s="47"/>
      <c r="E112" s="47"/>
      <c r="F112" s="73"/>
      <c r="G112" s="73"/>
      <c r="H112" s="73"/>
      <c r="I112" s="73"/>
      <c r="J112" s="73" t="s">
        <v>62</v>
      </c>
      <c r="K112" s="73"/>
      <c r="L112" s="94"/>
      <c r="M112" s="73">
        <v>184</v>
      </c>
      <c r="N112" s="104"/>
      <c r="O112" s="53" t="s">
        <v>108</v>
      </c>
      <c r="P112" s="53" t="s">
        <v>149</v>
      </c>
      <c r="Q112" s="53" t="s">
        <v>317</v>
      </c>
      <c r="R112" s="53"/>
      <c r="S112" s="77" t="s">
        <v>482</v>
      </c>
      <c r="T112" s="77">
        <v>15</v>
      </c>
      <c r="U112" s="77" t="s">
        <v>472</v>
      </c>
      <c r="V112" s="77" t="s">
        <v>419</v>
      </c>
      <c r="W112" s="48">
        <f>(T112*243)/60</f>
        <v>60.75</v>
      </c>
      <c r="X112" s="88"/>
      <c r="Y112" s="75" t="s">
        <v>714</v>
      </c>
      <c r="Z112" s="50">
        <f t="shared" si="9"/>
        <v>243</v>
      </c>
      <c r="AA112" s="51">
        <v>20</v>
      </c>
      <c r="AB112" s="51">
        <v>20</v>
      </c>
      <c r="AC112" s="51">
        <v>22</v>
      </c>
      <c r="AD112" s="51">
        <v>20</v>
      </c>
      <c r="AE112" s="51">
        <v>22</v>
      </c>
      <c r="AF112" s="51">
        <v>20</v>
      </c>
      <c r="AG112" s="51">
        <v>21</v>
      </c>
      <c r="AH112" s="51">
        <v>20</v>
      </c>
      <c r="AI112" s="51">
        <v>20</v>
      </c>
      <c r="AJ112" s="51">
        <v>19</v>
      </c>
      <c r="AK112" s="51">
        <v>19</v>
      </c>
      <c r="AL112" s="51">
        <v>20</v>
      </c>
      <c r="AM112" s="47" t="s">
        <v>443</v>
      </c>
    </row>
    <row r="113" spans="1:39" ht="27" x14ac:dyDescent="0.4">
      <c r="A113" s="69">
        <f t="shared" si="8"/>
        <v>109</v>
      </c>
      <c r="B113" s="91"/>
      <c r="C113" s="47"/>
      <c r="D113" s="47"/>
      <c r="E113" s="47"/>
      <c r="F113" s="73"/>
      <c r="G113" s="73"/>
      <c r="H113" s="73"/>
      <c r="I113" s="73"/>
      <c r="J113" s="73" t="s">
        <v>62</v>
      </c>
      <c r="K113" s="73"/>
      <c r="L113" s="94"/>
      <c r="M113" s="73">
        <v>185</v>
      </c>
      <c r="N113" s="104"/>
      <c r="O113" s="53" t="s">
        <v>32</v>
      </c>
      <c r="P113" s="53" t="s">
        <v>150</v>
      </c>
      <c r="Q113" s="53" t="s">
        <v>318</v>
      </c>
      <c r="R113" s="53"/>
      <c r="S113" s="77" t="s">
        <v>482</v>
      </c>
      <c r="T113" s="77">
        <v>5</v>
      </c>
      <c r="U113" s="77" t="s">
        <v>504</v>
      </c>
      <c r="V113" s="77" t="s">
        <v>419</v>
      </c>
      <c r="W113" s="48">
        <f>(T113*243)/60</f>
        <v>20.25</v>
      </c>
      <c r="X113" s="88"/>
      <c r="Y113" s="75" t="s">
        <v>714</v>
      </c>
      <c r="Z113" s="50">
        <f t="shared" si="9"/>
        <v>0</v>
      </c>
      <c r="AA113" s="51" t="s">
        <v>651</v>
      </c>
      <c r="AB113" s="51" t="s">
        <v>651</v>
      </c>
      <c r="AC113" s="51" t="s">
        <v>651</v>
      </c>
      <c r="AD113" s="51" t="s">
        <v>651</v>
      </c>
      <c r="AE113" s="51" t="s">
        <v>651</v>
      </c>
      <c r="AF113" s="51" t="s">
        <v>651</v>
      </c>
      <c r="AG113" s="51" t="s">
        <v>651</v>
      </c>
      <c r="AH113" s="51" t="s">
        <v>651</v>
      </c>
      <c r="AI113" s="51" t="s">
        <v>651</v>
      </c>
      <c r="AJ113" s="51" t="s">
        <v>651</v>
      </c>
      <c r="AK113" s="51" t="s">
        <v>651</v>
      </c>
      <c r="AL113" s="51" t="s">
        <v>651</v>
      </c>
      <c r="AM113" s="47"/>
    </row>
    <row r="114" spans="1:39" ht="148.5" x14ac:dyDescent="0.4">
      <c r="A114" s="69">
        <f t="shared" si="8"/>
        <v>110</v>
      </c>
      <c r="B114" s="91"/>
      <c r="C114" s="47"/>
      <c r="D114" s="47"/>
      <c r="E114" s="47"/>
      <c r="F114" s="73"/>
      <c r="G114" s="73"/>
      <c r="H114" s="73"/>
      <c r="I114" s="73"/>
      <c r="J114" s="73" t="s">
        <v>62</v>
      </c>
      <c r="K114" s="73"/>
      <c r="L114" s="94"/>
      <c r="M114" s="73">
        <v>191</v>
      </c>
      <c r="N114" s="104" t="s">
        <v>20</v>
      </c>
      <c r="O114" s="53" t="s">
        <v>104</v>
      </c>
      <c r="P114" s="53" t="s">
        <v>151</v>
      </c>
      <c r="Q114" s="53" t="s">
        <v>319</v>
      </c>
      <c r="R114" s="53"/>
      <c r="S114" s="77" t="s">
        <v>471</v>
      </c>
      <c r="T114" s="77">
        <v>30</v>
      </c>
      <c r="U114" s="77" t="s">
        <v>504</v>
      </c>
      <c r="V114" s="77" t="s">
        <v>419</v>
      </c>
      <c r="W114" s="48">
        <f>(T114*243)/60</f>
        <v>121.5</v>
      </c>
      <c r="X114" s="88"/>
      <c r="Y114" s="75" t="s">
        <v>714</v>
      </c>
      <c r="Z114" s="50">
        <f t="shared" si="9"/>
        <v>59525</v>
      </c>
      <c r="AA114" s="51">
        <v>5382</v>
      </c>
      <c r="AB114" s="51">
        <v>5384</v>
      </c>
      <c r="AC114" s="51">
        <v>5828</v>
      </c>
      <c r="AD114" s="51">
        <v>4969</v>
      </c>
      <c r="AE114" s="51">
        <v>5499</v>
      </c>
      <c r="AF114" s="51">
        <v>5184</v>
      </c>
      <c r="AG114" s="51">
        <v>5518</v>
      </c>
      <c r="AH114" s="51">
        <v>5550</v>
      </c>
      <c r="AI114" s="51">
        <v>5381</v>
      </c>
      <c r="AJ114" s="51">
        <v>5394</v>
      </c>
      <c r="AK114" s="51">
        <v>5436</v>
      </c>
      <c r="AL114" s="51" t="s">
        <v>651</v>
      </c>
      <c r="AM114" s="47"/>
    </row>
    <row r="115" spans="1:39" ht="54" x14ac:dyDescent="0.4">
      <c r="A115" s="69">
        <f t="shared" si="8"/>
        <v>111</v>
      </c>
      <c r="B115" s="91"/>
      <c r="C115" s="47"/>
      <c r="D115" s="47"/>
      <c r="E115" s="47"/>
      <c r="F115" s="73" t="s">
        <v>68</v>
      </c>
      <c r="G115" s="73" t="s">
        <v>67</v>
      </c>
      <c r="H115" s="73" t="s">
        <v>69</v>
      </c>
      <c r="I115" s="73" t="s">
        <v>66</v>
      </c>
      <c r="J115" s="73" t="s">
        <v>62</v>
      </c>
      <c r="K115" s="73"/>
      <c r="L115" s="94"/>
      <c r="M115" s="73">
        <v>192</v>
      </c>
      <c r="N115" s="104"/>
      <c r="O115" s="53" t="s">
        <v>25</v>
      </c>
      <c r="P115" s="53" t="s">
        <v>348</v>
      </c>
      <c r="Q115" s="53" t="s">
        <v>210</v>
      </c>
      <c r="R115" s="53" t="s">
        <v>833</v>
      </c>
      <c r="S115" s="77" t="s">
        <v>416</v>
      </c>
      <c r="T115" s="77">
        <v>45</v>
      </c>
      <c r="U115" s="77" t="s">
        <v>504</v>
      </c>
      <c r="V115" s="77" t="s">
        <v>419</v>
      </c>
      <c r="W115" s="48">
        <f>T115*15*243/60</f>
        <v>2733.75</v>
      </c>
      <c r="X115" s="88"/>
      <c r="Y115" s="75" t="s">
        <v>716</v>
      </c>
      <c r="Z115" s="50">
        <f t="shared" si="9"/>
        <v>59525</v>
      </c>
      <c r="AA115" s="51">
        <v>5382</v>
      </c>
      <c r="AB115" s="51">
        <v>5384</v>
      </c>
      <c r="AC115" s="51">
        <v>5828</v>
      </c>
      <c r="AD115" s="51">
        <v>4969</v>
      </c>
      <c r="AE115" s="51">
        <v>5499</v>
      </c>
      <c r="AF115" s="51">
        <v>5184</v>
      </c>
      <c r="AG115" s="51">
        <v>5518</v>
      </c>
      <c r="AH115" s="51">
        <v>5550</v>
      </c>
      <c r="AI115" s="51">
        <v>5381</v>
      </c>
      <c r="AJ115" s="51">
        <v>5394</v>
      </c>
      <c r="AK115" s="51">
        <v>5436</v>
      </c>
      <c r="AL115" s="51" t="s">
        <v>651</v>
      </c>
      <c r="AM115" s="47"/>
    </row>
    <row r="116" spans="1:39" ht="54" x14ac:dyDescent="0.4">
      <c r="A116" s="69">
        <f t="shared" si="8"/>
        <v>112</v>
      </c>
      <c r="B116" s="91"/>
      <c r="C116" s="47"/>
      <c r="D116" s="47"/>
      <c r="E116" s="47"/>
      <c r="F116" s="73"/>
      <c r="G116" s="73"/>
      <c r="H116" s="73"/>
      <c r="I116" s="73"/>
      <c r="J116" s="73" t="s">
        <v>62</v>
      </c>
      <c r="K116" s="73"/>
      <c r="L116" s="94"/>
      <c r="M116" s="73">
        <v>194</v>
      </c>
      <c r="N116" s="107"/>
      <c r="O116" s="53" t="s">
        <v>31</v>
      </c>
      <c r="P116" s="53" t="s">
        <v>349</v>
      </c>
      <c r="Q116" s="54" t="s">
        <v>536</v>
      </c>
      <c r="R116" s="54" t="s">
        <v>834</v>
      </c>
      <c r="S116" s="77" t="s">
        <v>416</v>
      </c>
      <c r="T116" s="77">
        <v>10</v>
      </c>
      <c r="U116" s="77" t="s">
        <v>505</v>
      </c>
      <c r="V116" s="77" t="s">
        <v>419</v>
      </c>
      <c r="W116" s="48">
        <f>T116*15*243/60</f>
        <v>607.5</v>
      </c>
      <c r="X116" s="88"/>
      <c r="Y116" s="75" t="s">
        <v>716</v>
      </c>
      <c r="Z116" s="50">
        <f t="shared" si="9"/>
        <v>59525</v>
      </c>
      <c r="AA116" s="51">
        <v>5382</v>
      </c>
      <c r="AB116" s="51">
        <v>5384</v>
      </c>
      <c r="AC116" s="51">
        <v>5828</v>
      </c>
      <c r="AD116" s="51">
        <v>4969</v>
      </c>
      <c r="AE116" s="51">
        <v>5499</v>
      </c>
      <c r="AF116" s="51">
        <v>5184</v>
      </c>
      <c r="AG116" s="51">
        <v>5518</v>
      </c>
      <c r="AH116" s="51">
        <v>5550</v>
      </c>
      <c r="AI116" s="51">
        <v>5381</v>
      </c>
      <c r="AJ116" s="51">
        <v>5394</v>
      </c>
      <c r="AK116" s="51">
        <v>5436</v>
      </c>
      <c r="AL116" s="51" t="s">
        <v>651</v>
      </c>
      <c r="AM116" s="47"/>
    </row>
    <row r="117" spans="1:39" x14ac:dyDescent="0.4">
      <c r="A117" s="69">
        <f t="shared" si="8"/>
        <v>113</v>
      </c>
      <c r="B117" s="91"/>
      <c r="C117" s="47"/>
      <c r="D117" s="47"/>
      <c r="E117" s="47"/>
      <c r="F117" s="73"/>
      <c r="G117" s="73"/>
      <c r="H117" s="73"/>
      <c r="I117" s="73"/>
      <c r="J117" s="73"/>
      <c r="K117" s="73"/>
      <c r="L117" s="94"/>
      <c r="M117" s="73">
        <v>196</v>
      </c>
      <c r="N117" s="70"/>
      <c r="O117" s="53" t="s">
        <v>32</v>
      </c>
      <c r="P117" s="53" t="s">
        <v>835</v>
      </c>
      <c r="Q117" s="54" t="s">
        <v>836</v>
      </c>
      <c r="R117" s="54"/>
      <c r="S117" s="77"/>
      <c r="T117" s="77"/>
      <c r="U117" s="77"/>
      <c r="V117" s="77"/>
      <c r="W117" s="48"/>
      <c r="X117" s="88"/>
      <c r="Y117" s="75"/>
      <c r="Z117" s="50"/>
      <c r="AA117" s="51"/>
      <c r="AB117" s="51"/>
      <c r="AC117" s="51"/>
      <c r="AD117" s="51"/>
      <c r="AE117" s="51"/>
      <c r="AF117" s="51"/>
      <c r="AG117" s="51"/>
      <c r="AH117" s="51"/>
      <c r="AI117" s="51"/>
      <c r="AJ117" s="51"/>
      <c r="AK117" s="51"/>
      <c r="AL117" s="51"/>
      <c r="AM117" s="47"/>
    </row>
    <row r="118" spans="1:39" ht="40.5" x14ac:dyDescent="0.4">
      <c r="A118" s="69">
        <f t="shared" si="8"/>
        <v>114</v>
      </c>
      <c r="B118" s="91"/>
      <c r="C118" s="47" t="s">
        <v>58</v>
      </c>
      <c r="D118" s="47" t="s">
        <v>59</v>
      </c>
      <c r="E118" s="47" t="s">
        <v>71</v>
      </c>
      <c r="F118" s="73"/>
      <c r="G118" s="73"/>
      <c r="H118" s="73"/>
      <c r="I118" s="73"/>
      <c r="J118" s="73" t="s">
        <v>62</v>
      </c>
      <c r="K118" s="73"/>
      <c r="L118" s="94"/>
      <c r="M118" s="73">
        <v>203</v>
      </c>
      <c r="N118" s="108" t="s">
        <v>378</v>
      </c>
      <c r="O118" s="47" t="s">
        <v>108</v>
      </c>
      <c r="P118" s="53" t="s">
        <v>152</v>
      </c>
      <c r="Q118" s="53" t="s">
        <v>320</v>
      </c>
      <c r="R118" s="53"/>
      <c r="S118" s="77" t="s">
        <v>577</v>
      </c>
      <c r="T118" s="77">
        <v>10</v>
      </c>
      <c r="U118" s="77" t="s">
        <v>504</v>
      </c>
      <c r="V118" s="77" t="s">
        <v>419</v>
      </c>
      <c r="W118" s="48">
        <f>(T118*243)/60</f>
        <v>40.5</v>
      </c>
      <c r="X118" s="88"/>
      <c r="Y118" s="75" t="s">
        <v>714</v>
      </c>
      <c r="Z118" s="50">
        <f t="shared" ref="Z118" si="15">SUM(AA118:AL118)</f>
        <v>243</v>
      </c>
      <c r="AA118" s="51">
        <v>20</v>
      </c>
      <c r="AB118" s="51">
        <v>20</v>
      </c>
      <c r="AC118" s="51">
        <v>22</v>
      </c>
      <c r="AD118" s="51">
        <v>20</v>
      </c>
      <c r="AE118" s="51">
        <v>22</v>
      </c>
      <c r="AF118" s="51">
        <v>20</v>
      </c>
      <c r="AG118" s="51">
        <v>21</v>
      </c>
      <c r="AH118" s="51">
        <v>20</v>
      </c>
      <c r="AI118" s="51">
        <v>20</v>
      </c>
      <c r="AJ118" s="51">
        <v>19</v>
      </c>
      <c r="AK118" s="51">
        <v>19</v>
      </c>
      <c r="AL118" s="51">
        <v>20</v>
      </c>
      <c r="AM118" s="47" t="s">
        <v>699</v>
      </c>
    </row>
    <row r="119" spans="1:39" ht="54" x14ac:dyDescent="0.4">
      <c r="A119" s="69">
        <f t="shared" si="8"/>
        <v>115</v>
      </c>
      <c r="B119" s="91"/>
      <c r="C119" s="47"/>
      <c r="D119" s="47"/>
      <c r="E119" s="47"/>
      <c r="F119" s="73"/>
      <c r="G119" s="73"/>
      <c r="H119" s="73"/>
      <c r="I119" s="73"/>
      <c r="J119" s="73" t="s">
        <v>62</v>
      </c>
      <c r="K119" s="73"/>
      <c r="L119" s="94"/>
      <c r="M119" s="73">
        <v>204</v>
      </c>
      <c r="N119" s="104"/>
      <c r="O119" s="47" t="s">
        <v>31</v>
      </c>
      <c r="P119" s="53" t="s">
        <v>153</v>
      </c>
      <c r="Q119" s="54" t="s">
        <v>537</v>
      </c>
      <c r="R119" s="53"/>
      <c r="S119" s="77" t="s">
        <v>500</v>
      </c>
      <c r="T119" s="73">
        <v>1</v>
      </c>
      <c r="U119" s="77" t="s">
        <v>504</v>
      </c>
      <c r="V119" s="77" t="s">
        <v>419</v>
      </c>
      <c r="W119" s="48">
        <f>((Z119/223)*T119)*243/60</f>
        <v>37.866591928251118</v>
      </c>
      <c r="X119" s="88"/>
      <c r="Y119" s="75" t="s">
        <v>753</v>
      </c>
      <c r="Z119" s="50">
        <f t="shared" si="9"/>
        <v>2085</v>
      </c>
      <c r="AA119" s="51">
        <v>189</v>
      </c>
      <c r="AB119" s="51">
        <v>171</v>
      </c>
      <c r="AC119" s="51">
        <v>213</v>
      </c>
      <c r="AD119" s="51">
        <v>182</v>
      </c>
      <c r="AE119" s="51">
        <v>196</v>
      </c>
      <c r="AF119" s="51">
        <v>193</v>
      </c>
      <c r="AG119" s="51">
        <v>200</v>
      </c>
      <c r="AH119" s="51">
        <v>186</v>
      </c>
      <c r="AI119" s="51">
        <v>190</v>
      </c>
      <c r="AJ119" s="51">
        <v>177</v>
      </c>
      <c r="AK119" s="51">
        <v>188</v>
      </c>
      <c r="AL119" s="51" t="s">
        <v>651</v>
      </c>
      <c r="AM119" s="47"/>
    </row>
    <row r="120" spans="1:39" ht="27" x14ac:dyDescent="0.4">
      <c r="A120" s="69">
        <f t="shared" si="8"/>
        <v>116</v>
      </c>
      <c r="B120" s="91"/>
      <c r="C120" s="47"/>
      <c r="D120" s="47"/>
      <c r="E120" s="47"/>
      <c r="F120" s="73"/>
      <c r="G120" s="73"/>
      <c r="H120" s="73"/>
      <c r="I120" s="73"/>
      <c r="J120" s="73" t="s">
        <v>62</v>
      </c>
      <c r="K120" s="73"/>
      <c r="L120" s="94"/>
      <c r="M120" s="73">
        <v>205</v>
      </c>
      <c r="N120" s="104"/>
      <c r="O120" s="47" t="s">
        <v>25</v>
      </c>
      <c r="P120" s="54" t="s">
        <v>25</v>
      </c>
      <c r="Q120" s="54" t="s">
        <v>154</v>
      </c>
      <c r="R120" s="54"/>
      <c r="S120" s="77" t="s">
        <v>500</v>
      </c>
      <c r="T120" s="77">
        <v>5</v>
      </c>
      <c r="U120" s="77" t="s">
        <v>504</v>
      </c>
      <c r="V120" s="77" t="s">
        <v>419</v>
      </c>
      <c r="W120" s="48">
        <f>Z120/223*T120*243/60</f>
        <v>189.3329596412556</v>
      </c>
      <c r="X120" s="88"/>
      <c r="Y120" s="75" t="s">
        <v>753</v>
      </c>
      <c r="Z120" s="50">
        <f t="shared" si="9"/>
        <v>2085</v>
      </c>
      <c r="AA120" s="51">
        <v>189</v>
      </c>
      <c r="AB120" s="51">
        <v>171</v>
      </c>
      <c r="AC120" s="51">
        <v>213</v>
      </c>
      <c r="AD120" s="51">
        <v>182</v>
      </c>
      <c r="AE120" s="51">
        <v>196</v>
      </c>
      <c r="AF120" s="51">
        <v>193</v>
      </c>
      <c r="AG120" s="51">
        <v>200</v>
      </c>
      <c r="AH120" s="51">
        <v>186</v>
      </c>
      <c r="AI120" s="51">
        <v>190</v>
      </c>
      <c r="AJ120" s="51">
        <v>177</v>
      </c>
      <c r="AK120" s="51">
        <v>188</v>
      </c>
      <c r="AL120" s="51" t="s">
        <v>651</v>
      </c>
      <c r="AM120" s="47"/>
    </row>
    <row r="121" spans="1:39" ht="27" x14ac:dyDescent="0.4">
      <c r="A121" s="69">
        <f t="shared" si="8"/>
        <v>117</v>
      </c>
      <c r="B121" s="91"/>
      <c r="C121" s="47"/>
      <c r="D121" s="47"/>
      <c r="E121" s="47"/>
      <c r="F121" s="73"/>
      <c r="G121" s="73"/>
      <c r="H121" s="73"/>
      <c r="I121" s="73"/>
      <c r="J121" s="73"/>
      <c r="K121" s="73"/>
      <c r="L121" s="94"/>
      <c r="M121" s="73">
        <v>206</v>
      </c>
      <c r="N121" s="104"/>
      <c r="O121" s="47" t="s">
        <v>25</v>
      </c>
      <c r="P121" s="54" t="s">
        <v>624</v>
      </c>
      <c r="Q121" s="54" t="s">
        <v>707</v>
      </c>
      <c r="R121" s="54"/>
      <c r="S121" s="77" t="s">
        <v>417</v>
      </c>
      <c r="T121" s="77">
        <v>10</v>
      </c>
      <c r="U121" s="77" t="s">
        <v>472</v>
      </c>
      <c r="V121" s="77" t="s">
        <v>419</v>
      </c>
      <c r="W121" s="48">
        <f>(T121*243)/60</f>
        <v>40.5</v>
      </c>
      <c r="X121" s="88"/>
      <c r="Y121" s="75" t="s">
        <v>714</v>
      </c>
      <c r="Z121" s="50">
        <f t="shared" ref="Z121:Z123" si="16">SUM(AA121:AL121)</f>
        <v>243</v>
      </c>
      <c r="AA121" s="51">
        <v>20</v>
      </c>
      <c r="AB121" s="51">
        <v>20</v>
      </c>
      <c r="AC121" s="51">
        <v>22</v>
      </c>
      <c r="AD121" s="51">
        <v>20</v>
      </c>
      <c r="AE121" s="51">
        <v>22</v>
      </c>
      <c r="AF121" s="51">
        <v>20</v>
      </c>
      <c r="AG121" s="51">
        <v>21</v>
      </c>
      <c r="AH121" s="51">
        <v>20</v>
      </c>
      <c r="AI121" s="51">
        <v>20</v>
      </c>
      <c r="AJ121" s="51">
        <v>19</v>
      </c>
      <c r="AK121" s="51">
        <v>19</v>
      </c>
      <c r="AL121" s="51">
        <v>20</v>
      </c>
      <c r="AM121" s="47" t="s">
        <v>699</v>
      </c>
    </row>
    <row r="122" spans="1:39" ht="27" x14ac:dyDescent="0.4">
      <c r="A122" s="69">
        <f t="shared" si="8"/>
        <v>118</v>
      </c>
      <c r="B122" s="91"/>
      <c r="C122" s="47"/>
      <c r="D122" s="47"/>
      <c r="E122" s="47"/>
      <c r="F122" s="73"/>
      <c r="G122" s="73"/>
      <c r="H122" s="73"/>
      <c r="I122" s="73"/>
      <c r="J122" s="73"/>
      <c r="K122" s="73"/>
      <c r="L122" s="94"/>
      <c r="M122" s="73">
        <v>207</v>
      </c>
      <c r="N122" s="104"/>
      <c r="O122" s="47" t="s">
        <v>25</v>
      </c>
      <c r="P122" s="54" t="s">
        <v>627</v>
      </c>
      <c r="Q122" s="54" t="s">
        <v>591</v>
      </c>
      <c r="R122" s="54" t="s">
        <v>592</v>
      </c>
      <c r="S122" s="77" t="s">
        <v>417</v>
      </c>
      <c r="T122" s="77">
        <v>5</v>
      </c>
      <c r="U122" s="77" t="s">
        <v>472</v>
      </c>
      <c r="V122" s="77" t="s">
        <v>419</v>
      </c>
      <c r="W122" s="48">
        <f>(T122*243)/60</f>
        <v>20.25</v>
      </c>
      <c r="X122" s="88"/>
      <c r="Y122" s="75" t="s">
        <v>714</v>
      </c>
      <c r="Z122" s="50">
        <f t="shared" si="16"/>
        <v>243</v>
      </c>
      <c r="AA122" s="51">
        <v>20</v>
      </c>
      <c r="AB122" s="51">
        <v>20</v>
      </c>
      <c r="AC122" s="51">
        <v>22</v>
      </c>
      <c r="AD122" s="51">
        <v>20</v>
      </c>
      <c r="AE122" s="51">
        <v>22</v>
      </c>
      <c r="AF122" s="51">
        <v>20</v>
      </c>
      <c r="AG122" s="51">
        <v>21</v>
      </c>
      <c r="AH122" s="51">
        <v>20</v>
      </c>
      <c r="AI122" s="51">
        <v>20</v>
      </c>
      <c r="AJ122" s="51">
        <v>19</v>
      </c>
      <c r="AK122" s="51">
        <v>19</v>
      </c>
      <c r="AL122" s="51">
        <v>20</v>
      </c>
      <c r="AM122" s="47" t="s">
        <v>699</v>
      </c>
    </row>
    <row r="123" spans="1:39" ht="27" x14ac:dyDescent="0.4">
      <c r="A123" s="69">
        <f t="shared" si="8"/>
        <v>119</v>
      </c>
      <c r="B123" s="91"/>
      <c r="C123" s="47"/>
      <c r="D123" s="47"/>
      <c r="E123" s="47"/>
      <c r="F123" s="73"/>
      <c r="G123" s="73"/>
      <c r="H123" s="73"/>
      <c r="I123" s="73"/>
      <c r="J123" s="73"/>
      <c r="K123" s="73"/>
      <c r="L123" s="94"/>
      <c r="M123" s="73">
        <v>208</v>
      </c>
      <c r="N123" s="104"/>
      <c r="O123" s="47" t="s">
        <v>25</v>
      </c>
      <c r="P123" s="54" t="s">
        <v>626</v>
      </c>
      <c r="Q123" s="54" t="s">
        <v>625</v>
      </c>
      <c r="R123" s="54"/>
      <c r="S123" s="77" t="s">
        <v>417</v>
      </c>
      <c r="T123" s="77">
        <v>2</v>
      </c>
      <c r="U123" s="77" t="s">
        <v>472</v>
      </c>
      <c r="V123" s="77" t="s">
        <v>419</v>
      </c>
      <c r="W123" s="48">
        <f>(T123*243)/60</f>
        <v>8.1</v>
      </c>
      <c r="X123" s="88"/>
      <c r="Y123" s="75" t="s">
        <v>714</v>
      </c>
      <c r="Z123" s="50">
        <f t="shared" si="16"/>
        <v>243</v>
      </c>
      <c r="AA123" s="51">
        <v>20</v>
      </c>
      <c r="AB123" s="51">
        <v>20</v>
      </c>
      <c r="AC123" s="51">
        <v>22</v>
      </c>
      <c r="AD123" s="51">
        <v>20</v>
      </c>
      <c r="AE123" s="51">
        <v>22</v>
      </c>
      <c r="AF123" s="51">
        <v>20</v>
      </c>
      <c r="AG123" s="51">
        <v>21</v>
      </c>
      <c r="AH123" s="51">
        <v>20</v>
      </c>
      <c r="AI123" s="51">
        <v>20</v>
      </c>
      <c r="AJ123" s="51">
        <v>19</v>
      </c>
      <c r="AK123" s="51">
        <v>19</v>
      </c>
      <c r="AL123" s="51">
        <v>20</v>
      </c>
      <c r="AM123" s="47"/>
    </row>
    <row r="124" spans="1:39" ht="40.5" x14ac:dyDescent="0.4">
      <c r="A124" s="69">
        <f t="shared" si="8"/>
        <v>120</v>
      </c>
      <c r="B124" s="91"/>
      <c r="C124" s="47"/>
      <c r="D124" s="47"/>
      <c r="E124" s="47"/>
      <c r="F124" s="73"/>
      <c r="G124" s="73"/>
      <c r="H124" s="73"/>
      <c r="I124" s="73"/>
      <c r="J124" s="73" t="s">
        <v>62</v>
      </c>
      <c r="K124" s="73"/>
      <c r="L124" s="94"/>
      <c r="M124" s="73">
        <v>209</v>
      </c>
      <c r="N124" s="104"/>
      <c r="O124" s="47" t="s">
        <v>31</v>
      </c>
      <c r="P124" s="54" t="s">
        <v>731</v>
      </c>
      <c r="Q124" s="54" t="s">
        <v>779</v>
      </c>
      <c r="R124" s="54" t="s">
        <v>667</v>
      </c>
      <c r="S124" s="77" t="s">
        <v>475</v>
      </c>
      <c r="T124" s="77">
        <v>15</v>
      </c>
      <c r="U124" s="77" t="s">
        <v>499</v>
      </c>
      <c r="V124" s="77" t="s">
        <v>419</v>
      </c>
      <c r="W124" s="48">
        <f>(T124*243)/60</f>
        <v>60.75</v>
      </c>
      <c r="X124" s="88"/>
      <c r="Y124" s="75" t="s">
        <v>714</v>
      </c>
      <c r="Z124" s="50">
        <f t="shared" si="9"/>
        <v>69946</v>
      </c>
      <c r="AA124" s="51">
        <v>6099</v>
      </c>
      <c r="AB124" s="51">
        <v>6261</v>
      </c>
      <c r="AC124" s="51">
        <v>6584</v>
      </c>
      <c r="AD124" s="51">
        <v>5508</v>
      </c>
      <c r="AE124" s="51">
        <v>6246</v>
      </c>
      <c r="AF124" s="51">
        <v>5978</v>
      </c>
      <c r="AG124" s="51">
        <v>6328</v>
      </c>
      <c r="AH124" s="51">
        <v>6240</v>
      </c>
      <c r="AI124" s="51">
        <v>5613</v>
      </c>
      <c r="AJ124" s="51">
        <v>6770</v>
      </c>
      <c r="AK124" s="51">
        <v>6667</v>
      </c>
      <c r="AL124" s="51">
        <v>1652</v>
      </c>
      <c r="AM124" s="47" t="s">
        <v>608</v>
      </c>
    </row>
    <row r="125" spans="1:39" ht="54" x14ac:dyDescent="0.4">
      <c r="A125" s="69">
        <f t="shared" si="8"/>
        <v>121</v>
      </c>
      <c r="B125" s="91"/>
      <c r="C125" s="47"/>
      <c r="D125" s="47"/>
      <c r="E125" s="47"/>
      <c r="F125" s="73"/>
      <c r="G125" s="73"/>
      <c r="H125" s="73"/>
      <c r="I125" s="73"/>
      <c r="J125" s="73"/>
      <c r="K125" s="73"/>
      <c r="L125" s="94"/>
      <c r="M125" s="73">
        <v>210</v>
      </c>
      <c r="N125" s="104"/>
      <c r="O125" s="47" t="s">
        <v>31</v>
      </c>
      <c r="P125" s="54" t="s">
        <v>730</v>
      </c>
      <c r="Q125" s="54" t="s">
        <v>666</v>
      </c>
      <c r="R125" s="54" t="s">
        <v>668</v>
      </c>
      <c r="S125" s="77" t="s">
        <v>577</v>
      </c>
      <c r="T125" s="77">
        <v>3</v>
      </c>
      <c r="U125" s="77" t="s">
        <v>472</v>
      </c>
      <c r="V125" s="77" t="s">
        <v>419</v>
      </c>
      <c r="W125" s="48">
        <f>(T125*243)/60</f>
        <v>12.15</v>
      </c>
      <c r="X125" s="88"/>
      <c r="Y125" s="75" t="s">
        <v>714</v>
      </c>
      <c r="Z125" s="50">
        <f t="shared" si="9"/>
        <v>0</v>
      </c>
      <c r="AA125" s="50" t="s">
        <v>651</v>
      </c>
      <c r="AB125" s="50" t="s">
        <v>651</v>
      </c>
      <c r="AC125" s="50" t="s">
        <v>651</v>
      </c>
      <c r="AD125" s="50" t="s">
        <v>651</v>
      </c>
      <c r="AE125" s="50" t="s">
        <v>651</v>
      </c>
      <c r="AF125" s="50" t="s">
        <v>651</v>
      </c>
      <c r="AG125" s="50" t="s">
        <v>651</v>
      </c>
      <c r="AH125" s="50" t="s">
        <v>651</v>
      </c>
      <c r="AI125" s="50" t="s">
        <v>651</v>
      </c>
      <c r="AJ125" s="50" t="s">
        <v>651</v>
      </c>
      <c r="AK125" s="50" t="s">
        <v>651</v>
      </c>
      <c r="AL125" s="50" t="s">
        <v>651</v>
      </c>
      <c r="AM125" s="47"/>
    </row>
    <row r="126" spans="1:39" ht="40.5" x14ac:dyDescent="0.4">
      <c r="A126" s="69">
        <f t="shared" si="8"/>
        <v>122</v>
      </c>
      <c r="B126" s="91"/>
      <c r="C126" s="47"/>
      <c r="D126" s="47"/>
      <c r="E126" s="47"/>
      <c r="F126" s="73"/>
      <c r="G126" s="73"/>
      <c r="H126" s="73"/>
      <c r="I126" s="73"/>
      <c r="J126" s="73"/>
      <c r="K126" s="73"/>
      <c r="L126" s="94"/>
      <c r="M126" s="73">
        <v>211</v>
      </c>
      <c r="N126" s="104"/>
      <c r="O126" s="47" t="s">
        <v>25</v>
      </c>
      <c r="P126" s="54" t="s">
        <v>778</v>
      </c>
      <c r="Q126" s="54" t="s">
        <v>665</v>
      </c>
      <c r="R126" s="54"/>
      <c r="S126" s="77" t="s">
        <v>577</v>
      </c>
      <c r="T126" s="77">
        <v>60</v>
      </c>
      <c r="U126" s="77" t="s">
        <v>472</v>
      </c>
      <c r="V126" s="77" t="s">
        <v>419</v>
      </c>
      <c r="W126" s="48">
        <f>T126*243/60</f>
        <v>243</v>
      </c>
      <c r="X126" s="88"/>
      <c r="Y126" s="75" t="s">
        <v>748</v>
      </c>
      <c r="Z126" s="50">
        <f t="shared" ref="Z126:Z129" si="17">SUM(AA126:AL126)</f>
        <v>243</v>
      </c>
      <c r="AA126" s="51">
        <v>20</v>
      </c>
      <c r="AB126" s="51">
        <v>20</v>
      </c>
      <c r="AC126" s="51">
        <v>22</v>
      </c>
      <c r="AD126" s="51">
        <v>20</v>
      </c>
      <c r="AE126" s="51">
        <v>22</v>
      </c>
      <c r="AF126" s="51">
        <v>20</v>
      </c>
      <c r="AG126" s="51">
        <v>21</v>
      </c>
      <c r="AH126" s="51">
        <v>20</v>
      </c>
      <c r="AI126" s="51">
        <v>20</v>
      </c>
      <c r="AJ126" s="51">
        <v>19</v>
      </c>
      <c r="AK126" s="51">
        <v>19</v>
      </c>
      <c r="AL126" s="51">
        <v>20</v>
      </c>
      <c r="AM126" s="47"/>
    </row>
    <row r="127" spans="1:39" ht="40.5" x14ac:dyDescent="0.4">
      <c r="A127" s="69">
        <f t="shared" si="8"/>
        <v>123</v>
      </c>
      <c r="B127" s="91"/>
      <c r="C127" s="47"/>
      <c r="D127" s="47"/>
      <c r="E127" s="47"/>
      <c r="F127" s="73"/>
      <c r="G127" s="73"/>
      <c r="H127" s="73"/>
      <c r="I127" s="73"/>
      <c r="J127" s="73"/>
      <c r="K127" s="73"/>
      <c r="L127" s="94"/>
      <c r="M127" s="73">
        <v>212</v>
      </c>
      <c r="N127" s="104"/>
      <c r="O127" s="47" t="s">
        <v>32</v>
      </c>
      <c r="P127" s="54" t="s">
        <v>777</v>
      </c>
      <c r="Q127" s="54" t="s">
        <v>780</v>
      </c>
      <c r="R127" s="54"/>
      <c r="S127" s="77" t="s">
        <v>489</v>
      </c>
      <c r="T127" s="77">
        <v>15</v>
      </c>
      <c r="U127" s="77" t="s">
        <v>472</v>
      </c>
      <c r="V127" s="77" t="s">
        <v>419</v>
      </c>
      <c r="W127" s="48">
        <f>(T127*243)/60</f>
        <v>60.75</v>
      </c>
      <c r="X127" s="88"/>
      <c r="Y127" s="75" t="s">
        <v>714</v>
      </c>
      <c r="Z127" s="50">
        <f t="shared" si="17"/>
        <v>243</v>
      </c>
      <c r="AA127" s="51">
        <v>20</v>
      </c>
      <c r="AB127" s="51">
        <v>20</v>
      </c>
      <c r="AC127" s="51">
        <v>22</v>
      </c>
      <c r="AD127" s="51">
        <v>20</v>
      </c>
      <c r="AE127" s="51">
        <v>22</v>
      </c>
      <c r="AF127" s="51">
        <v>20</v>
      </c>
      <c r="AG127" s="51">
        <v>21</v>
      </c>
      <c r="AH127" s="51">
        <v>20</v>
      </c>
      <c r="AI127" s="51">
        <v>20</v>
      </c>
      <c r="AJ127" s="51">
        <v>19</v>
      </c>
      <c r="AK127" s="51">
        <v>19</v>
      </c>
      <c r="AL127" s="51">
        <v>20</v>
      </c>
      <c r="AM127" s="47"/>
    </row>
    <row r="128" spans="1:39" ht="27" x14ac:dyDescent="0.4">
      <c r="A128" s="69">
        <f t="shared" si="8"/>
        <v>124</v>
      </c>
      <c r="B128" s="91"/>
      <c r="C128" s="47"/>
      <c r="D128" s="47"/>
      <c r="E128" s="47"/>
      <c r="F128" s="73"/>
      <c r="G128" s="73"/>
      <c r="H128" s="73"/>
      <c r="I128" s="73"/>
      <c r="J128" s="73"/>
      <c r="K128" s="73"/>
      <c r="L128" s="94"/>
      <c r="M128" s="73">
        <v>213</v>
      </c>
      <c r="N128" s="104"/>
      <c r="O128" s="47" t="s">
        <v>25</v>
      </c>
      <c r="P128" s="54" t="s">
        <v>632</v>
      </c>
      <c r="Q128" s="54" t="s">
        <v>695</v>
      </c>
      <c r="R128" s="54" t="s">
        <v>694</v>
      </c>
      <c r="S128" s="77" t="s">
        <v>577</v>
      </c>
      <c r="T128" s="77">
        <v>1</v>
      </c>
      <c r="U128" s="77" t="s">
        <v>472</v>
      </c>
      <c r="V128" s="77" t="s">
        <v>419</v>
      </c>
      <c r="W128" s="48">
        <f>(T128*243)/60</f>
        <v>4.05</v>
      </c>
      <c r="X128" s="88"/>
      <c r="Y128" s="75" t="s">
        <v>714</v>
      </c>
      <c r="Z128" s="50">
        <f t="shared" si="17"/>
        <v>243</v>
      </c>
      <c r="AA128" s="51">
        <v>20</v>
      </c>
      <c r="AB128" s="51">
        <v>20</v>
      </c>
      <c r="AC128" s="51">
        <v>22</v>
      </c>
      <c r="AD128" s="51">
        <v>20</v>
      </c>
      <c r="AE128" s="51">
        <v>22</v>
      </c>
      <c r="AF128" s="51">
        <v>20</v>
      </c>
      <c r="AG128" s="51">
        <v>21</v>
      </c>
      <c r="AH128" s="51">
        <v>20</v>
      </c>
      <c r="AI128" s="51">
        <v>20</v>
      </c>
      <c r="AJ128" s="51">
        <v>19</v>
      </c>
      <c r="AK128" s="51">
        <v>19</v>
      </c>
      <c r="AL128" s="51">
        <v>20</v>
      </c>
      <c r="AM128" s="47"/>
    </row>
    <row r="129" spans="1:39" ht="27" x14ac:dyDescent="0.4">
      <c r="A129" s="69">
        <f t="shared" si="8"/>
        <v>125</v>
      </c>
      <c r="B129" s="91"/>
      <c r="C129" s="47"/>
      <c r="D129" s="47"/>
      <c r="E129" s="47"/>
      <c r="F129" s="73"/>
      <c r="G129" s="73"/>
      <c r="H129" s="73"/>
      <c r="I129" s="73"/>
      <c r="J129" s="73"/>
      <c r="K129" s="73"/>
      <c r="L129" s="94"/>
      <c r="M129" s="73">
        <v>214</v>
      </c>
      <c r="N129" s="104"/>
      <c r="O129" s="47" t="s">
        <v>32</v>
      </c>
      <c r="P129" s="54" t="s">
        <v>628</v>
      </c>
      <c r="Q129" s="54" t="s">
        <v>696</v>
      </c>
      <c r="R129" s="54"/>
      <c r="S129" s="77" t="s">
        <v>577</v>
      </c>
      <c r="T129" s="77">
        <v>1</v>
      </c>
      <c r="U129" s="77" t="s">
        <v>472</v>
      </c>
      <c r="V129" s="77" t="s">
        <v>419</v>
      </c>
      <c r="W129" s="48">
        <f>(T129*243)/60</f>
        <v>4.05</v>
      </c>
      <c r="X129" s="88"/>
      <c r="Y129" s="75" t="s">
        <v>714</v>
      </c>
      <c r="Z129" s="50">
        <f t="shared" si="17"/>
        <v>243</v>
      </c>
      <c r="AA129" s="51">
        <v>20</v>
      </c>
      <c r="AB129" s="51">
        <v>20</v>
      </c>
      <c r="AC129" s="51">
        <v>22</v>
      </c>
      <c r="AD129" s="51">
        <v>20</v>
      </c>
      <c r="AE129" s="51">
        <v>22</v>
      </c>
      <c r="AF129" s="51">
        <v>20</v>
      </c>
      <c r="AG129" s="51">
        <v>21</v>
      </c>
      <c r="AH129" s="51">
        <v>20</v>
      </c>
      <c r="AI129" s="51">
        <v>20</v>
      </c>
      <c r="AJ129" s="51">
        <v>19</v>
      </c>
      <c r="AK129" s="51">
        <v>19</v>
      </c>
      <c r="AL129" s="51">
        <v>20</v>
      </c>
      <c r="AM129" s="47"/>
    </row>
    <row r="130" spans="1:39" ht="81" x14ac:dyDescent="0.4">
      <c r="A130" s="69">
        <f t="shared" si="8"/>
        <v>126</v>
      </c>
      <c r="B130" s="91"/>
      <c r="C130" s="47" t="s">
        <v>58</v>
      </c>
      <c r="D130" s="47" t="s">
        <v>59</v>
      </c>
      <c r="E130" s="47" t="s">
        <v>71</v>
      </c>
      <c r="F130" s="73"/>
      <c r="G130" s="73"/>
      <c r="H130" s="73"/>
      <c r="I130" s="73"/>
      <c r="J130" s="73" t="s">
        <v>62</v>
      </c>
      <c r="K130" s="73"/>
      <c r="L130" s="94"/>
      <c r="M130" s="73">
        <v>219</v>
      </c>
      <c r="N130" s="104"/>
      <c r="O130" s="47" t="s">
        <v>104</v>
      </c>
      <c r="P130" s="53" t="s">
        <v>211</v>
      </c>
      <c r="Q130" s="53" t="s">
        <v>321</v>
      </c>
      <c r="R130" s="53" t="s">
        <v>538</v>
      </c>
      <c r="S130" s="77" t="s">
        <v>482</v>
      </c>
      <c r="T130" s="77">
        <v>150</v>
      </c>
      <c r="U130" s="77" t="s">
        <v>486</v>
      </c>
      <c r="V130" s="77" t="s">
        <v>419</v>
      </c>
      <c r="W130" s="48">
        <f>(T130*243)/60</f>
        <v>607.5</v>
      </c>
      <c r="X130" s="88"/>
      <c r="Y130" s="75" t="s">
        <v>714</v>
      </c>
      <c r="Z130" s="50">
        <f t="shared" si="9"/>
        <v>80284</v>
      </c>
      <c r="AA130" s="51">
        <v>6603</v>
      </c>
      <c r="AB130" s="51">
        <v>6330</v>
      </c>
      <c r="AC130" s="51">
        <v>6516</v>
      </c>
      <c r="AD130" s="51">
        <v>6571</v>
      </c>
      <c r="AE130" s="51">
        <v>6768</v>
      </c>
      <c r="AF130" s="51">
        <v>6750</v>
      </c>
      <c r="AG130" s="51">
        <v>6818</v>
      </c>
      <c r="AH130" s="51">
        <v>6416</v>
      </c>
      <c r="AI130" s="51">
        <v>7116</v>
      </c>
      <c r="AJ130" s="51">
        <v>7957</v>
      </c>
      <c r="AK130" s="51">
        <v>6165</v>
      </c>
      <c r="AL130" s="51">
        <v>6274</v>
      </c>
      <c r="AM130" s="47"/>
    </row>
    <row r="131" spans="1:39" ht="94.5" x14ac:dyDescent="0.4">
      <c r="A131" s="69">
        <f t="shared" si="8"/>
        <v>127</v>
      </c>
      <c r="B131" s="92"/>
      <c r="C131" s="47"/>
      <c r="D131" s="47"/>
      <c r="E131" s="47"/>
      <c r="F131" s="73"/>
      <c r="G131" s="73"/>
      <c r="H131" s="73"/>
      <c r="I131" s="73"/>
      <c r="J131" s="73" t="s">
        <v>62</v>
      </c>
      <c r="K131" s="73"/>
      <c r="L131" s="94"/>
      <c r="M131" s="73">
        <v>220</v>
      </c>
      <c r="N131" s="104"/>
      <c r="O131" s="47" t="s">
        <v>32</v>
      </c>
      <c r="P131" s="53" t="s">
        <v>212</v>
      </c>
      <c r="Q131" s="54" t="s">
        <v>684</v>
      </c>
      <c r="R131" s="53"/>
      <c r="S131" s="77" t="s">
        <v>482</v>
      </c>
      <c r="T131" s="77">
        <v>180</v>
      </c>
      <c r="U131" s="77" t="s">
        <v>504</v>
      </c>
      <c r="V131" s="77" t="s">
        <v>419</v>
      </c>
      <c r="W131" s="48">
        <f>(T131*243)/60</f>
        <v>729</v>
      </c>
      <c r="X131" s="89"/>
      <c r="Y131" s="75" t="s">
        <v>714</v>
      </c>
      <c r="Z131" s="50">
        <f t="shared" si="9"/>
        <v>80284</v>
      </c>
      <c r="AA131" s="51">
        <v>6603</v>
      </c>
      <c r="AB131" s="51">
        <v>6330</v>
      </c>
      <c r="AC131" s="51">
        <v>6516</v>
      </c>
      <c r="AD131" s="51">
        <v>6571</v>
      </c>
      <c r="AE131" s="51">
        <v>6768</v>
      </c>
      <c r="AF131" s="51">
        <v>6750</v>
      </c>
      <c r="AG131" s="51">
        <v>6818</v>
      </c>
      <c r="AH131" s="51">
        <v>6416</v>
      </c>
      <c r="AI131" s="51">
        <v>7116</v>
      </c>
      <c r="AJ131" s="51">
        <v>7957</v>
      </c>
      <c r="AK131" s="51">
        <v>6165</v>
      </c>
      <c r="AL131" s="51">
        <v>6274</v>
      </c>
      <c r="AM131" s="47"/>
    </row>
    <row r="132" spans="1:39" ht="229.5" x14ac:dyDescent="0.4">
      <c r="A132" s="69">
        <f t="shared" si="8"/>
        <v>128</v>
      </c>
      <c r="B132" s="95" t="s">
        <v>2</v>
      </c>
      <c r="C132" s="47"/>
      <c r="D132" s="47"/>
      <c r="E132" s="47"/>
      <c r="F132" s="73"/>
      <c r="G132" s="73"/>
      <c r="H132" s="73"/>
      <c r="I132" s="73"/>
      <c r="J132" s="73" t="s">
        <v>62</v>
      </c>
      <c r="K132" s="73"/>
      <c r="L132" s="94" t="s">
        <v>82</v>
      </c>
      <c r="M132" s="73">
        <v>2</v>
      </c>
      <c r="N132" s="94" t="s">
        <v>21</v>
      </c>
      <c r="O132" s="47" t="s">
        <v>31</v>
      </c>
      <c r="P132" s="53" t="s">
        <v>155</v>
      </c>
      <c r="Q132" s="53" t="s">
        <v>350</v>
      </c>
      <c r="R132" s="54" t="s">
        <v>539</v>
      </c>
      <c r="S132" s="77" t="s">
        <v>475</v>
      </c>
      <c r="T132" s="77">
        <v>60</v>
      </c>
      <c r="U132" s="77" t="s">
        <v>478</v>
      </c>
      <c r="V132" s="77" t="s">
        <v>419</v>
      </c>
      <c r="W132" s="48">
        <f>(T132*2*12)/60</f>
        <v>24</v>
      </c>
      <c r="X132" s="84">
        <v>2.2648363041236057E-3</v>
      </c>
      <c r="Y132" s="75" t="s">
        <v>718</v>
      </c>
      <c r="Z132" s="50">
        <f t="shared" si="9"/>
        <v>24</v>
      </c>
      <c r="AA132" s="51">
        <v>2</v>
      </c>
      <c r="AB132" s="51">
        <v>2</v>
      </c>
      <c r="AC132" s="51">
        <v>2</v>
      </c>
      <c r="AD132" s="51">
        <v>2</v>
      </c>
      <c r="AE132" s="51">
        <v>2</v>
      </c>
      <c r="AF132" s="51">
        <v>2</v>
      </c>
      <c r="AG132" s="51">
        <v>2</v>
      </c>
      <c r="AH132" s="51">
        <v>2</v>
      </c>
      <c r="AI132" s="51">
        <v>2</v>
      </c>
      <c r="AJ132" s="51">
        <v>2</v>
      </c>
      <c r="AK132" s="51">
        <v>2</v>
      </c>
      <c r="AL132" s="51">
        <v>2</v>
      </c>
      <c r="AM132" s="47" t="s">
        <v>806</v>
      </c>
    </row>
    <row r="133" spans="1:39" ht="148.5" x14ac:dyDescent="0.4">
      <c r="A133" s="69">
        <f t="shared" si="8"/>
        <v>129</v>
      </c>
      <c r="B133" s="95"/>
      <c r="C133" s="47"/>
      <c r="D133" s="47"/>
      <c r="E133" s="47"/>
      <c r="F133" s="73"/>
      <c r="G133" s="73"/>
      <c r="H133" s="73"/>
      <c r="I133" s="73"/>
      <c r="J133" s="73" t="s">
        <v>62</v>
      </c>
      <c r="K133" s="73"/>
      <c r="L133" s="94"/>
      <c r="M133" s="73">
        <v>3</v>
      </c>
      <c r="N133" s="94"/>
      <c r="O133" s="47" t="s">
        <v>32</v>
      </c>
      <c r="P133" s="53" t="s">
        <v>34</v>
      </c>
      <c r="Q133" s="54" t="s">
        <v>685</v>
      </c>
      <c r="R133" s="53" t="s">
        <v>485</v>
      </c>
      <c r="S133" s="77" t="s">
        <v>475</v>
      </c>
      <c r="T133" s="77">
        <v>210</v>
      </c>
      <c r="U133" s="77" t="s">
        <v>506</v>
      </c>
      <c r="V133" s="77" t="s">
        <v>419</v>
      </c>
      <c r="W133" s="48">
        <f>T133*12/60</f>
        <v>42</v>
      </c>
      <c r="X133" s="85"/>
      <c r="Y133" s="75" t="s">
        <v>719</v>
      </c>
      <c r="Z133" s="50">
        <f t="shared" si="9"/>
        <v>12</v>
      </c>
      <c r="AA133" s="51">
        <v>1</v>
      </c>
      <c r="AB133" s="51">
        <v>1</v>
      </c>
      <c r="AC133" s="51">
        <v>1</v>
      </c>
      <c r="AD133" s="51">
        <v>1</v>
      </c>
      <c r="AE133" s="51">
        <v>1</v>
      </c>
      <c r="AF133" s="51">
        <v>1</v>
      </c>
      <c r="AG133" s="51">
        <v>1</v>
      </c>
      <c r="AH133" s="51">
        <v>1</v>
      </c>
      <c r="AI133" s="51">
        <v>1</v>
      </c>
      <c r="AJ133" s="51">
        <v>1</v>
      </c>
      <c r="AK133" s="51">
        <v>1</v>
      </c>
      <c r="AL133" s="51">
        <v>1</v>
      </c>
      <c r="AM133" s="47"/>
    </row>
    <row r="134" spans="1:39" ht="27" x14ac:dyDescent="0.4">
      <c r="A134" s="69">
        <f t="shared" ref="A134:A167" si="18">ROW(A134)-4</f>
        <v>130</v>
      </c>
      <c r="B134" s="95"/>
      <c r="C134" s="47"/>
      <c r="D134" s="47"/>
      <c r="E134" s="47"/>
      <c r="F134" s="73"/>
      <c r="G134" s="73"/>
      <c r="H134" s="73"/>
      <c r="I134" s="73"/>
      <c r="J134" s="73" t="s">
        <v>62</v>
      </c>
      <c r="K134" s="73"/>
      <c r="L134" s="94"/>
      <c r="M134" s="73">
        <v>4</v>
      </c>
      <c r="N134" s="94"/>
      <c r="O134" s="47" t="s">
        <v>104</v>
      </c>
      <c r="P134" s="54" t="s">
        <v>156</v>
      </c>
      <c r="Q134" s="54" t="s">
        <v>412</v>
      </c>
      <c r="R134" s="53" t="s">
        <v>479</v>
      </c>
      <c r="S134" s="77" t="s">
        <v>474</v>
      </c>
      <c r="T134" s="77">
        <v>5</v>
      </c>
      <c r="U134" s="77" t="s">
        <v>496</v>
      </c>
      <c r="V134" s="77" t="s">
        <v>419</v>
      </c>
      <c r="W134" s="48">
        <f>T134*Z134/60</f>
        <v>1</v>
      </c>
      <c r="X134" s="85"/>
      <c r="Y134" s="75" t="s">
        <v>711</v>
      </c>
      <c r="Z134" s="50">
        <f t="shared" si="9"/>
        <v>12</v>
      </c>
      <c r="AA134" s="51">
        <v>1</v>
      </c>
      <c r="AB134" s="51">
        <v>1</v>
      </c>
      <c r="AC134" s="51">
        <v>1</v>
      </c>
      <c r="AD134" s="51">
        <v>1</v>
      </c>
      <c r="AE134" s="51">
        <v>1</v>
      </c>
      <c r="AF134" s="51">
        <v>1</v>
      </c>
      <c r="AG134" s="51">
        <v>1</v>
      </c>
      <c r="AH134" s="51">
        <v>1</v>
      </c>
      <c r="AI134" s="51">
        <v>1</v>
      </c>
      <c r="AJ134" s="51">
        <v>1</v>
      </c>
      <c r="AK134" s="51">
        <v>1</v>
      </c>
      <c r="AL134" s="51">
        <v>1</v>
      </c>
      <c r="AM134" s="94" t="s">
        <v>480</v>
      </c>
    </row>
    <row r="135" spans="1:39" ht="40.5" x14ac:dyDescent="0.4">
      <c r="A135" s="69">
        <f t="shared" si="18"/>
        <v>131</v>
      </c>
      <c r="B135" s="95"/>
      <c r="C135" s="47"/>
      <c r="D135" s="47"/>
      <c r="E135" s="47"/>
      <c r="F135" s="73"/>
      <c r="G135" s="73"/>
      <c r="H135" s="73"/>
      <c r="I135" s="73"/>
      <c r="J135" s="73" t="s">
        <v>62</v>
      </c>
      <c r="K135" s="73"/>
      <c r="L135" s="94"/>
      <c r="M135" s="73">
        <v>5</v>
      </c>
      <c r="N135" s="94"/>
      <c r="O135" s="47" t="s">
        <v>25</v>
      </c>
      <c r="P135" s="54" t="s">
        <v>686</v>
      </c>
      <c r="Q135" s="54" t="s">
        <v>411</v>
      </c>
      <c r="R135" s="104" t="s">
        <v>758</v>
      </c>
      <c r="S135" s="77" t="s">
        <v>474</v>
      </c>
      <c r="T135" s="77">
        <v>2</v>
      </c>
      <c r="U135" s="77" t="s">
        <v>496</v>
      </c>
      <c r="V135" s="77" t="s">
        <v>419</v>
      </c>
      <c r="W135" s="48">
        <f>T135*Z135/60</f>
        <v>200</v>
      </c>
      <c r="X135" s="85"/>
      <c r="Y135" s="75" t="s">
        <v>711</v>
      </c>
      <c r="Z135" s="50">
        <f t="shared" si="9"/>
        <v>6000</v>
      </c>
      <c r="AA135" s="51">
        <v>500</v>
      </c>
      <c r="AB135" s="51">
        <v>500</v>
      </c>
      <c r="AC135" s="51">
        <v>500</v>
      </c>
      <c r="AD135" s="51">
        <v>500</v>
      </c>
      <c r="AE135" s="51">
        <v>500</v>
      </c>
      <c r="AF135" s="51">
        <v>500</v>
      </c>
      <c r="AG135" s="51">
        <v>500</v>
      </c>
      <c r="AH135" s="51">
        <v>500</v>
      </c>
      <c r="AI135" s="51">
        <v>500</v>
      </c>
      <c r="AJ135" s="51">
        <v>500</v>
      </c>
      <c r="AK135" s="51">
        <v>500</v>
      </c>
      <c r="AL135" s="51">
        <v>500</v>
      </c>
      <c r="AM135" s="94"/>
    </row>
    <row r="136" spans="1:39" ht="40.5" x14ac:dyDescent="0.4">
      <c r="A136" s="69">
        <f t="shared" si="18"/>
        <v>132</v>
      </c>
      <c r="B136" s="95"/>
      <c r="C136" s="47"/>
      <c r="D136" s="47"/>
      <c r="E136" s="47"/>
      <c r="F136" s="73"/>
      <c r="G136" s="73"/>
      <c r="H136" s="73"/>
      <c r="I136" s="73"/>
      <c r="J136" s="73" t="s">
        <v>62</v>
      </c>
      <c r="K136" s="73"/>
      <c r="L136" s="94"/>
      <c r="M136" s="73">
        <v>6</v>
      </c>
      <c r="N136" s="94"/>
      <c r="O136" s="47" t="s">
        <v>108</v>
      </c>
      <c r="P136" s="54" t="s">
        <v>687</v>
      </c>
      <c r="Q136" s="54" t="s">
        <v>336</v>
      </c>
      <c r="R136" s="104"/>
      <c r="S136" s="77" t="s">
        <v>749</v>
      </c>
      <c r="T136" s="77" t="s">
        <v>749</v>
      </c>
      <c r="U136" s="77" t="s">
        <v>749</v>
      </c>
      <c r="V136" s="77" t="s">
        <v>749</v>
      </c>
      <c r="W136" s="60" t="s">
        <v>749</v>
      </c>
      <c r="X136" s="85"/>
      <c r="Y136" s="59"/>
      <c r="Z136" s="50">
        <f t="shared" si="9"/>
        <v>0</v>
      </c>
      <c r="AA136" s="50" t="s">
        <v>651</v>
      </c>
      <c r="AB136" s="50" t="s">
        <v>651</v>
      </c>
      <c r="AC136" s="50" t="s">
        <v>651</v>
      </c>
      <c r="AD136" s="50" t="s">
        <v>651</v>
      </c>
      <c r="AE136" s="50" t="s">
        <v>651</v>
      </c>
      <c r="AF136" s="50" t="s">
        <v>651</v>
      </c>
      <c r="AG136" s="50" t="s">
        <v>651</v>
      </c>
      <c r="AH136" s="50" t="s">
        <v>651</v>
      </c>
      <c r="AI136" s="50" t="s">
        <v>651</v>
      </c>
      <c r="AJ136" s="50" t="s">
        <v>651</v>
      </c>
      <c r="AK136" s="50" t="s">
        <v>651</v>
      </c>
      <c r="AL136" s="50" t="s">
        <v>651</v>
      </c>
      <c r="AM136" s="94"/>
    </row>
    <row r="137" spans="1:39" ht="27" x14ac:dyDescent="0.4">
      <c r="A137" s="69">
        <f t="shared" si="18"/>
        <v>133</v>
      </c>
      <c r="B137" s="95"/>
      <c r="C137" s="47"/>
      <c r="D137" s="47"/>
      <c r="E137" s="47"/>
      <c r="F137" s="73"/>
      <c r="G137" s="73"/>
      <c r="H137" s="73"/>
      <c r="I137" s="73"/>
      <c r="J137" s="73"/>
      <c r="K137" s="73"/>
      <c r="L137" s="94"/>
      <c r="M137" s="73">
        <v>8</v>
      </c>
      <c r="N137" s="94"/>
      <c r="O137" s="47" t="s">
        <v>413</v>
      </c>
      <c r="P137" s="54" t="s">
        <v>414</v>
      </c>
      <c r="Q137" s="54" t="s">
        <v>609</v>
      </c>
      <c r="R137" s="56"/>
      <c r="S137" s="77" t="s">
        <v>475</v>
      </c>
      <c r="T137" s="77">
        <v>30</v>
      </c>
      <c r="U137" s="77" t="s">
        <v>478</v>
      </c>
      <c r="V137" s="77" t="s">
        <v>419</v>
      </c>
      <c r="W137" s="48">
        <f>T137*12/60</f>
        <v>6</v>
      </c>
      <c r="X137" s="86"/>
      <c r="Y137" s="75" t="s">
        <v>719</v>
      </c>
      <c r="Z137" s="50">
        <f t="shared" si="9"/>
        <v>12</v>
      </c>
      <c r="AA137" s="51">
        <v>1</v>
      </c>
      <c r="AB137" s="51">
        <v>1</v>
      </c>
      <c r="AC137" s="51">
        <v>1</v>
      </c>
      <c r="AD137" s="51">
        <v>1</v>
      </c>
      <c r="AE137" s="51">
        <v>1</v>
      </c>
      <c r="AF137" s="51">
        <v>1</v>
      </c>
      <c r="AG137" s="51">
        <v>1</v>
      </c>
      <c r="AH137" s="51">
        <v>1</v>
      </c>
      <c r="AI137" s="51">
        <v>1</v>
      </c>
      <c r="AJ137" s="51">
        <v>1</v>
      </c>
      <c r="AK137" s="51">
        <v>1</v>
      </c>
      <c r="AL137" s="51">
        <v>1</v>
      </c>
      <c r="AM137" s="94"/>
    </row>
    <row r="138" spans="1:39" ht="229.5" x14ac:dyDescent="0.4">
      <c r="A138" s="69">
        <f t="shared" si="18"/>
        <v>134</v>
      </c>
      <c r="B138" s="95" t="s">
        <v>395</v>
      </c>
      <c r="C138" s="47"/>
      <c r="D138" s="47"/>
      <c r="E138" s="47"/>
      <c r="F138" s="73"/>
      <c r="G138" s="73"/>
      <c r="H138" s="73"/>
      <c r="I138" s="73"/>
      <c r="J138" s="73" t="s">
        <v>62</v>
      </c>
      <c r="K138" s="73"/>
      <c r="L138" s="94" t="s">
        <v>83</v>
      </c>
      <c r="M138" s="73" t="s">
        <v>352</v>
      </c>
      <c r="N138" s="104" t="s">
        <v>380</v>
      </c>
      <c r="O138" s="47" t="s">
        <v>104</v>
      </c>
      <c r="P138" s="53" t="s">
        <v>351</v>
      </c>
      <c r="Q138" s="53" t="s">
        <v>256</v>
      </c>
      <c r="R138" s="53" t="s">
        <v>521</v>
      </c>
      <c r="S138" s="77" t="s">
        <v>416</v>
      </c>
      <c r="T138" s="77">
        <v>20</v>
      </c>
      <c r="U138" s="77" t="s">
        <v>472</v>
      </c>
      <c r="V138" s="77" t="s">
        <v>419</v>
      </c>
      <c r="W138" s="48">
        <f>T138*Z138/60</f>
        <v>8785.6666666666661</v>
      </c>
      <c r="X138" s="87">
        <v>0.10440923461715829</v>
      </c>
      <c r="Y138" s="75" t="s">
        <v>711</v>
      </c>
      <c r="Z138" s="50">
        <f t="shared" si="9"/>
        <v>26357</v>
      </c>
      <c r="AA138" s="51">
        <v>2768</v>
      </c>
      <c r="AB138" s="51">
        <v>2300</v>
      </c>
      <c r="AC138" s="51">
        <v>2252</v>
      </c>
      <c r="AD138" s="51">
        <v>2240</v>
      </c>
      <c r="AE138" s="51">
        <v>2277</v>
      </c>
      <c r="AF138" s="51">
        <v>2134</v>
      </c>
      <c r="AG138" s="51">
        <v>2516</v>
      </c>
      <c r="AH138" s="51">
        <v>2104</v>
      </c>
      <c r="AI138" s="51">
        <v>2137</v>
      </c>
      <c r="AJ138" s="51">
        <v>2083</v>
      </c>
      <c r="AK138" s="51">
        <v>2083</v>
      </c>
      <c r="AL138" s="51">
        <v>1463</v>
      </c>
      <c r="AM138" s="47" t="s">
        <v>464</v>
      </c>
    </row>
    <row r="139" spans="1:39" ht="27" x14ac:dyDescent="0.4">
      <c r="A139" s="69">
        <f t="shared" si="18"/>
        <v>135</v>
      </c>
      <c r="B139" s="95"/>
      <c r="C139" s="47"/>
      <c r="D139" s="47"/>
      <c r="E139" s="47"/>
      <c r="F139" s="73"/>
      <c r="G139" s="73"/>
      <c r="H139" s="73"/>
      <c r="I139" s="73"/>
      <c r="J139" s="73" t="s">
        <v>62</v>
      </c>
      <c r="K139" s="73"/>
      <c r="L139" s="94"/>
      <c r="M139" s="73" t="s">
        <v>354</v>
      </c>
      <c r="N139" s="104"/>
      <c r="O139" s="47" t="s">
        <v>104</v>
      </c>
      <c r="P139" s="54" t="s">
        <v>35</v>
      </c>
      <c r="Q139" s="54" t="s">
        <v>214</v>
      </c>
      <c r="R139" s="54" t="s">
        <v>390</v>
      </c>
      <c r="S139" s="77" t="s">
        <v>471</v>
      </c>
      <c r="T139" s="77">
        <v>1</v>
      </c>
      <c r="U139" s="77" t="s">
        <v>472</v>
      </c>
      <c r="V139" s="77">
        <v>1</v>
      </c>
      <c r="W139" s="48">
        <f>(V139*243)/60</f>
        <v>4.05</v>
      </c>
      <c r="X139" s="88"/>
      <c r="Y139" s="75" t="s">
        <v>714</v>
      </c>
      <c r="Z139" s="50">
        <f t="shared" ref="Z139:Z209" si="19">SUM(AA139:AL139)</f>
        <v>0</v>
      </c>
      <c r="AA139" s="51" t="s">
        <v>651</v>
      </c>
      <c r="AB139" s="51" t="s">
        <v>651</v>
      </c>
      <c r="AC139" s="51" t="s">
        <v>651</v>
      </c>
      <c r="AD139" s="51" t="s">
        <v>651</v>
      </c>
      <c r="AE139" s="51" t="s">
        <v>651</v>
      </c>
      <c r="AF139" s="51" t="s">
        <v>651</v>
      </c>
      <c r="AG139" s="51" t="s">
        <v>651</v>
      </c>
      <c r="AH139" s="51" t="s">
        <v>651</v>
      </c>
      <c r="AI139" s="51" t="s">
        <v>651</v>
      </c>
      <c r="AJ139" s="51" t="s">
        <v>651</v>
      </c>
      <c r="AK139" s="51" t="s">
        <v>651</v>
      </c>
      <c r="AL139" s="51" t="s">
        <v>651</v>
      </c>
      <c r="AM139" s="47" t="s">
        <v>646</v>
      </c>
    </row>
    <row r="140" spans="1:39" ht="54" x14ac:dyDescent="0.4">
      <c r="A140" s="69">
        <f t="shared" si="18"/>
        <v>136</v>
      </c>
      <c r="B140" s="95"/>
      <c r="C140" s="47"/>
      <c r="D140" s="47"/>
      <c r="E140" s="47"/>
      <c r="F140" s="73"/>
      <c r="G140" s="73"/>
      <c r="H140" s="73"/>
      <c r="I140" s="73"/>
      <c r="J140" s="73" t="s">
        <v>62</v>
      </c>
      <c r="K140" s="73"/>
      <c r="L140" s="94"/>
      <c r="M140" s="73" t="s">
        <v>353</v>
      </c>
      <c r="N140" s="104"/>
      <c r="O140" s="47" t="s">
        <v>31</v>
      </c>
      <c r="P140" s="54" t="s">
        <v>91</v>
      </c>
      <c r="Q140" s="54" t="s">
        <v>331</v>
      </c>
      <c r="R140" s="54" t="s">
        <v>388</v>
      </c>
      <c r="S140" s="77" t="s">
        <v>471</v>
      </c>
      <c r="T140" s="77">
        <v>5</v>
      </c>
      <c r="U140" s="77" t="s">
        <v>472</v>
      </c>
      <c r="V140" s="77">
        <v>60</v>
      </c>
      <c r="W140" s="48">
        <f>(V140*243)/60</f>
        <v>243</v>
      </c>
      <c r="X140" s="88"/>
      <c r="Y140" s="75" t="s">
        <v>714</v>
      </c>
      <c r="Z140" s="50">
        <f t="shared" si="19"/>
        <v>0</v>
      </c>
      <c r="AA140" s="51" t="s">
        <v>651</v>
      </c>
      <c r="AB140" s="51" t="s">
        <v>651</v>
      </c>
      <c r="AC140" s="51" t="s">
        <v>651</v>
      </c>
      <c r="AD140" s="51" t="s">
        <v>651</v>
      </c>
      <c r="AE140" s="51" t="s">
        <v>651</v>
      </c>
      <c r="AF140" s="51" t="s">
        <v>651</v>
      </c>
      <c r="AG140" s="51" t="s">
        <v>651</v>
      </c>
      <c r="AH140" s="51" t="s">
        <v>651</v>
      </c>
      <c r="AI140" s="51" t="s">
        <v>651</v>
      </c>
      <c r="AJ140" s="51" t="s">
        <v>651</v>
      </c>
      <c r="AK140" s="51" t="s">
        <v>651</v>
      </c>
      <c r="AL140" s="51" t="s">
        <v>651</v>
      </c>
      <c r="AM140" s="47" t="s">
        <v>646</v>
      </c>
    </row>
    <row r="141" spans="1:39" ht="67.5" x14ac:dyDescent="0.4">
      <c r="A141" s="69">
        <f t="shared" si="18"/>
        <v>137</v>
      </c>
      <c r="B141" s="95"/>
      <c r="C141" s="47"/>
      <c r="D141" s="47"/>
      <c r="E141" s="47"/>
      <c r="F141" s="73"/>
      <c r="G141" s="73"/>
      <c r="H141" s="73"/>
      <c r="I141" s="73"/>
      <c r="J141" s="73" t="s">
        <v>62</v>
      </c>
      <c r="K141" s="73"/>
      <c r="L141" s="94"/>
      <c r="M141" s="73" t="s">
        <v>357</v>
      </c>
      <c r="N141" s="104"/>
      <c r="O141" s="47" t="s">
        <v>25</v>
      </c>
      <c r="P141" s="53" t="s">
        <v>355</v>
      </c>
      <c r="Q141" s="53" t="s">
        <v>213</v>
      </c>
      <c r="R141" s="53"/>
      <c r="S141" s="77" t="s">
        <v>474</v>
      </c>
      <c r="T141" s="77">
        <v>2</v>
      </c>
      <c r="U141" s="77" t="s">
        <v>472</v>
      </c>
      <c r="V141" s="77" t="s">
        <v>419</v>
      </c>
      <c r="W141" s="48">
        <f t="shared" ref="W141:W147" si="20">T141*Z141/60</f>
        <v>120</v>
      </c>
      <c r="X141" s="88"/>
      <c r="Y141" s="75" t="s">
        <v>711</v>
      </c>
      <c r="Z141" s="50">
        <f t="shared" si="19"/>
        <v>3600</v>
      </c>
      <c r="AA141" s="51">
        <v>300</v>
      </c>
      <c r="AB141" s="51">
        <v>300</v>
      </c>
      <c r="AC141" s="51">
        <v>300</v>
      </c>
      <c r="AD141" s="51">
        <v>300</v>
      </c>
      <c r="AE141" s="51">
        <v>300</v>
      </c>
      <c r="AF141" s="51">
        <v>300</v>
      </c>
      <c r="AG141" s="51">
        <v>300</v>
      </c>
      <c r="AH141" s="51">
        <v>300</v>
      </c>
      <c r="AI141" s="51">
        <v>300</v>
      </c>
      <c r="AJ141" s="51">
        <v>300</v>
      </c>
      <c r="AK141" s="51">
        <v>300</v>
      </c>
      <c r="AL141" s="51">
        <v>300</v>
      </c>
      <c r="AM141" s="47" t="s">
        <v>700</v>
      </c>
    </row>
    <row r="142" spans="1:39" ht="67.5" x14ac:dyDescent="0.4">
      <c r="A142" s="69">
        <f t="shared" si="18"/>
        <v>138</v>
      </c>
      <c r="B142" s="95"/>
      <c r="C142" s="47"/>
      <c r="D142" s="47"/>
      <c r="E142" s="47"/>
      <c r="F142" s="73"/>
      <c r="G142" s="73"/>
      <c r="H142" s="73"/>
      <c r="I142" s="73"/>
      <c r="J142" s="73" t="s">
        <v>62</v>
      </c>
      <c r="K142" s="73"/>
      <c r="L142" s="94"/>
      <c r="M142" s="73" t="s">
        <v>358</v>
      </c>
      <c r="N142" s="104"/>
      <c r="O142" s="47" t="s">
        <v>92</v>
      </c>
      <c r="P142" s="53" t="s">
        <v>163</v>
      </c>
      <c r="Q142" s="54" t="s">
        <v>540</v>
      </c>
      <c r="R142" s="53" t="s">
        <v>254</v>
      </c>
      <c r="S142" s="77" t="s">
        <v>474</v>
      </c>
      <c r="T142" s="77">
        <v>5</v>
      </c>
      <c r="U142" s="77" t="s">
        <v>476</v>
      </c>
      <c r="V142" s="77" t="s">
        <v>419</v>
      </c>
      <c r="W142" s="48">
        <f t="shared" si="20"/>
        <v>1</v>
      </c>
      <c r="X142" s="88"/>
      <c r="Y142" s="75" t="s">
        <v>711</v>
      </c>
      <c r="Z142" s="50">
        <f t="shared" si="19"/>
        <v>12</v>
      </c>
      <c r="AA142" s="50">
        <v>1</v>
      </c>
      <c r="AB142" s="50">
        <v>1</v>
      </c>
      <c r="AC142" s="50">
        <v>1</v>
      </c>
      <c r="AD142" s="50">
        <v>1</v>
      </c>
      <c r="AE142" s="50">
        <v>1</v>
      </c>
      <c r="AF142" s="50">
        <v>1</v>
      </c>
      <c r="AG142" s="50">
        <v>1</v>
      </c>
      <c r="AH142" s="50">
        <v>1</v>
      </c>
      <c r="AI142" s="50">
        <v>1</v>
      </c>
      <c r="AJ142" s="50">
        <v>1</v>
      </c>
      <c r="AK142" s="50">
        <v>1</v>
      </c>
      <c r="AL142" s="50">
        <v>1</v>
      </c>
      <c r="AM142" s="47" t="s">
        <v>708</v>
      </c>
    </row>
    <row r="143" spans="1:39" ht="67.5" x14ac:dyDescent="0.4">
      <c r="A143" s="69">
        <f t="shared" si="18"/>
        <v>139</v>
      </c>
      <c r="B143" s="95"/>
      <c r="C143" s="47"/>
      <c r="D143" s="47"/>
      <c r="E143" s="47"/>
      <c r="F143" s="73"/>
      <c r="G143" s="73"/>
      <c r="H143" s="73"/>
      <c r="I143" s="73"/>
      <c r="J143" s="73" t="s">
        <v>62</v>
      </c>
      <c r="K143" s="73"/>
      <c r="L143" s="94"/>
      <c r="M143" s="73" t="s">
        <v>359</v>
      </c>
      <c r="N143" s="104"/>
      <c r="O143" s="47" t="s">
        <v>32</v>
      </c>
      <c r="P143" s="53" t="s">
        <v>105</v>
      </c>
      <c r="Q143" s="53" t="s">
        <v>255</v>
      </c>
      <c r="R143" s="53"/>
      <c r="S143" s="77" t="s">
        <v>474</v>
      </c>
      <c r="T143" s="77">
        <v>5</v>
      </c>
      <c r="U143" s="77" t="s">
        <v>476</v>
      </c>
      <c r="V143" s="77" t="s">
        <v>419</v>
      </c>
      <c r="W143" s="48">
        <f t="shared" si="20"/>
        <v>1</v>
      </c>
      <c r="X143" s="88"/>
      <c r="Y143" s="75" t="s">
        <v>711</v>
      </c>
      <c r="Z143" s="50">
        <f t="shared" si="19"/>
        <v>12</v>
      </c>
      <c r="AA143" s="50">
        <v>1</v>
      </c>
      <c r="AB143" s="50">
        <v>1</v>
      </c>
      <c r="AC143" s="50">
        <v>1</v>
      </c>
      <c r="AD143" s="50">
        <v>1</v>
      </c>
      <c r="AE143" s="50">
        <v>1</v>
      </c>
      <c r="AF143" s="50">
        <v>1</v>
      </c>
      <c r="AG143" s="50">
        <v>1</v>
      </c>
      <c r="AH143" s="50">
        <v>1</v>
      </c>
      <c r="AI143" s="50">
        <v>1</v>
      </c>
      <c r="AJ143" s="50">
        <v>1</v>
      </c>
      <c r="AK143" s="50">
        <v>1</v>
      </c>
      <c r="AL143" s="50">
        <v>1</v>
      </c>
      <c r="AM143" s="47" t="s">
        <v>708</v>
      </c>
    </row>
    <row r="144" spans="1:39" ht="67.5" x14ac:dyDescent="0.4">
      <c r="A144" s="69">
        <f t="shared" si="18"/>
        <v>140</v>
      </c>
      <c r="B144" s="95"/>
      <c r="C144" s="47"/>
      <c r="D144" s="47"/>
      <c r="E144" s="47"/>
      <c r="F144" s="73"/>
      <c r="G144" s="73"/>
      <c r="H144" s="73"/>
      <c r="I144" s="73"/>
      <c r="J144" s="73" t="s">
        <v>62</v>
      </c>
      <c r="K144" s="73"/>
      <c r="L144" s="94"/>
      <c r="M144" s="73" t="s">
        <v>360</v>
      </c>
      <c r="N144" s="104"/>
      <c r="O144" s="47" t="s">
        <v>92</v>
      </c>
      <c r="P144" s="53" t="s">
        <v>163</v>
      </c>
      <c r="Q144" s="53" t="s">
        <v>215</v>
      </c>
      <c r="R144" s="53"/>
      <c r="S144" s="77" t="s">
        <v>474</v>
      </c>
      <c r="T144" s="77">
        <v>5</v>
      </c>
      <c r="U144" s="77" t="s">
        <v>472</v>
      </c>
      <c r="V144" s="77" t="s">
        <v>419</v>
      </c>
      <c r="W144" s="48">
        <f t="shared" si="20"/>
        <v>61.916666666666664</v>
      </c>
      <c r="X144" s="88"/>
      <c r="Y144" s="75" t="s">
        <v>711</v>
      </c>
      <c r="Z144" s="50">
        <f t="shared" si="19"/>
        <v>743</v>
      </c>
      <c r="AA144" s="51">
        <v>57</v>
      </c>
      <c r="AB144" s="51">
        <v>77</v>
      </c>
      <c r="AC144" s="51">
        <v>65</v>
      </c>
      <c r="AD144" s="51">
        <v>55</v>
      </c>
      <c r="AE144" s="51">
        <v>59</v>
      </c>
      <c r="AF144" s="51">
        <v>67</v>
      </c>
      <c r="AG144" s="51">
        <v>72</v>
      </c>
      <c r="AH144" s="51">
        <v>59</v>
      </c>
      <c r="AI144" s="51">
        <v>61</v>
      </c>
      <c r="AJ144" s="51">
        <v>58</v>
      </c>
      <c r="AK144" s="51">
        <v>55</v>
      </c>
      <c r="AL144" s="51">
        <v>58</v>
      </c>
      <c r="AM144" s="47"/>
    </row>
    <row r="145" spans="1:39" ht="67.5" x14ac:dyDescent="0.4">
      <c r="A145" s="69">
        <f t="shared" si="18"/>
        <v>141</v>
      </c>
      <c r="B145" s="95"/>
      <c r="C145" s="47"/>
      <c r="D145" s="47"/>
      <c r="E145" s="47"/>
      <c r="F145" s="73"/>
      <c r="G145" s="73"/>
      <c r="H145" s="73"/>
      <c r="I145" s="73"/>
      <c r="J145" s="73" t="s">
        <v>62</v>
      </c>
      <c r="K145" s="73"/>
      <c r="L145" s="94"/>
      <c r="M145" s="73" t="s">
        <v>361</v>
      </c>
      <c r="N145" s="104"/>
      <c r="O145" s="47" t="s">
        <v>112</v>
      </c>
      <c r="P145" s="53" t="s">
        <v>112</v>
      </c>
      <c r="Q145" s="53" t="s">
        <v>216</v>
      </c>
      <c r="R145" s="53"/>
      <c r="S145" s="77" t="s">
        <v>474</v>
      </c>
      <c r="T145" s="77">
        <v>3</v>
      </c>
      <c r="U145" s="77" t="s">
        <v>504</v>
      </c>
      <c r="V145" s="77" t="s">
        <v>419</v>
      </c>
      <c r="W145" s="48">
        <f t="shared" si="20"/>
        <v>37.15</v>
      </c>
      <c r="X145" s="88"/>
      <c r="Y145" s="75" t="s">
        <v>711</v>
      </c>
      <c r="Z145" s="50">
        <f t="shared" si="19"/>
        <v>743</v>
      </c>
      <c r="AA145" s="51">
        <v>57</v>
      </c>
      <c r="AB145" s="51">
        <v>77</v>
      </c>
      <c r="AC145" s="51">
        <v>65</v>
      </c>
      <c r="AD145" s="51">
        <v>55</v>
      </c>
      <c r="AE145" s="51">
        <v>59</v>
      </c>
      <c r="AF145" s="51">
        <v>67</v>
      </c>
      <c r="AG145" s="51">
        <v>72</v>
      </c>
      <c r="AH145" s="51">
        <v>59</v>
      </c>
      <c r="AI145" s="51">
        <v>61</v>
      </c>
      <c r="AJ145" s="51">
        <v>58</v>
      </c>
      <c r="AK145" s="51">
        <v>55</v>
      </c>
      <c r="AL145" s="51">
        <v>58</v>
      </c>
      <c r="AM145" s="47"/>
    </row>
    <row r="146" spans="1:39" ht="67.5" x14ac:dyDescent="0.4">
      <c r="A146" s="69">
        <f t="shared" si="18"/>
        <v>142</v>
      </c>
      <c r="B146" s="95"/>
      <c r="C146" s="47"/>
      <c r="D146" s="47"/>
      <c r="E146" s="47"/>
      <c r="F146" s="73"/>
      <c r="G146" s="73"/>
      <c r="H146" s="73"/>
      <c r="I146" s="73"/>
      <c r="J146" s="73" t="s">
        <v>62</v>
      </c>
      <c r="K146" s="73"/>
      <c r="L146" s="94"/>
      <c r="M146" s="73" t="s">
        <v>362</v>
      </c>
      <c r="N146" s="104"/>
      <c r="O146" s="47" t="s">
        <v>108</v>
      </c>
      <c r="P146" s="53" t="s">
        <v>356</v>
      </c>
      <c r="Q146" s="53" t="s">
        <v>372</v>
      </c>
      <c r="R146" s="54" t="s">
        <v>541</v>
      </c>
      <c r="S146" s="77" t="s">
        <v>474</v>
      </c>
      <c r="T146" s="77">
        <v>3</v>
      </c>
      <c r="U146" s="77" t="s">
        <v>504</v>
      </c>
      <c r="V146" s="77" t="s">
        <v>419</v>
      </c>
      <c r="W146" s="48">
        <f t="shared" si="20"/>
        <v>1355.7</v>
      </c>
      <c r="X146" s="88"/>
      <c r="Y146" s="75" t="s">
        <v>711</v>
      </c>
      <c r="Z146" s="50">
        <f t="shared" si="19"/>
        <v>27114</v>
      </c>
      <c r="AA146" s="51">
        <v>2840</v>
      </c>
      <c r="AB146" s="51">
        <v>2768</v>
      </c>
      <c r="AC146" s="51">
        <v>2300</v>
      </c>
      <c r="AD146" s="51">
        <v>2252</v>
      </c>
      <c r="AE146" s="51">
        <v>2240</v>
      </c>
      <c r="AF146" s="51">
        <v>2277</v>
      </c>
      <c r="AG146" s="51">
        <v>2134</v>
      </c>
      <c r="AH146" s="51">
        <v>2516</v>
      </c>
      <c r="AI146" s="51">
        <v>2104</v>
      </c>
      <c r="AJ146" s="51">
        <v>2137</v>
      </c>
      <c r="AK146" s="51">
        <v>2083</v>
      </c>
      <c r="AL146" s="51">
        <v>1463</v>
      </c>
      <c r="AM146" s="47"/>
    </row>
    <row r="147" spans="1:39" ht="94.5" x14ac:dyDescent="0.4">
      <c r="A147" s="69">
        <f t="shared" si="18"/>
        <v>143</v>
      </c>
      <c r="B147" s="95"/>
      <c r="C147" s="47"/>
      <c r="D147" s="47"/>
      <c r="E147" s="47"/>
      <c r="F147" s="73"/>
      <c r="G147" s="73"/>
      <c r="H147" s="73"/>
      <c r="I147" s="73"/>
      <c r="J147" s="73" t="s">
        <v>62</v>
      </c>
      <c r="K147" s="73"/>
      <c r="L147" s="94"/>
      <c r="M147" s="73" t="s">
        <v>363</v>
      </c>
      <c r="N147" s="104"/>
      <c r="O147" s="47" t="s">
        <v>31</v>
      </c>
      <c r="P147" s="53" t="s">
        <v>217</v>
      </c>
      <c r="Q147" s="53" t="s">
        <v>322</v>
      </c>
      <c r="R147" s="53" t="s">
        <v>791</v>
      </c>
      <c r="S147" s="77" t="s">
        <v>474</v>
      </c>
      <c r="T147" s="73">
        <v>1</v>
      </c>
      <c r="U147" s="77" t="s">
        <v>504</v>
      </c>
      <c r="V147" s="77" t="s">
        <v>419</v>
      </c>
      <c r="W147" s="48">
        <f t="shared" si="20"/>
        <v>451.9</v>
      </c>
      <c r="X147" s="88"/>
      <c r="Y147" s="75" t="s">
        <v>711</v>
      </c>
      <c r="Z147" s="50">
        <f t="shared" si="19"/>
        <v>27114</v>
      </c>
      <c r="AA147" s="51">
        <v>2840</v>
      </c>
      <c r="AB147" s="51">
        <v>2768</v>
      </c>
      <c r="AC147" s="51">
        <v>2300</v>
      </c>
      <c r="AD147" s="51">
        <v>2252</v>
      </c>
      <c r="AE147" s="51">
        <v>2240</v>
      </c>
      <c r="AF147" s="51">
        <v>2277</v>
      </c>
      <c r="AG147" s="51">
        <v>2134</v>
      </c>
      <c r="AH147" s="51">
        <v>2516</v>
      </c>
      <c r="AI147" s="51">
        <v>2104</v>
      </c>
      <c r="AJ147" s="51">
        <v>2137</v>
      </c>
      <c r="AK147" s="51">
        <v>2083</v>
      </c>
      <c r="AL147" s="51">
        <v>1463</v>
      </c>
      <c r="AM147" s="47"/>
    </row>
    <row r="148" spans="1:39" ht="67.5" x14ac:dyDescent="0.4">
      <c r="A148" s="69">
        <f t="shared" si="18"/>
        <v>144</v>
      </c>
      <c r="B148" s="95"/>
      <c r="C148" s="47"/>
      <c r="D148" s="47"/>
      <c r="E148" s="47"/>
      <c r="F148" s="73"/>
      <c r="G148" s="73"/>
      <c r="H148" s="73"/>
      <c r="I148" s="73"/>
      <c r="J148" s="73"/>
      <c r="K148" s="73"/>
      <c r="L148" s="94"/>
      <c r="M148" s="73" t="s">
        <v>364</v>
      </c>
      <c r="N148" s="104"/>
      <c r="O148" s="47" t="s">
        <v>31</v>
      </c>
      <c r="P148" s="54" t="s">
        <v>594</v>
      </c>
      <c r="Q148" s="54" t="s">
        <v>593</v>
      </c>
      <c r="R148" s="56"/>
      <c r="S148" s="77" t="s">
        <v>417</v>
      </c>
      <c r="T148" s="73">
        <v>2</v>
      </c>
      <c r="U148" s="77" t="s">
        <v>472</v>
      </c>
      <c r="V148" s="77" t="s">
        <v>419</v>
      </c>
      <c r="W148" s="48">
        <f>(T148*243)/60</f>
        <v>8.1</v>
      </c>
      <c r="X148" s="88"/>
      <c r="Y148" s="75" t="s">
        <v>714</v>
      </c>
      <c r="Z148" s="50">
        <f t="shared" ref="Z148" si="21">SUM(AA148:AL148)</f>
        <v>243</v>
      </c>
      <c r="AA148" s="51">
        <v>20</v>
      </c>
      <c r="AB148" s="51">
        <v>20</v>
      </c>
      <c r="AC148" s="51">
        <v>22</v>
      </c>
      <c r="AD148" s="51">
        <v>20</v>
      </c>
      <c r="AE148" s="51">
        <v>22</v>
      </c>
      <c r="AF148" s="51">
        <v>20</v>
      </c>
      <c r="AG148" s="51">
        <v>21</v>
      </c>
      <c r="AH148" s="51">
        <v>20</v>
      </c>
      <c r="AI148" s="51">
        <v>20</v>
      </c>
      <c r="AJ148" s="51">
        <v>19</v>
      </c>
      <c r="AK148" s="51">
        <v>19</v>
      </c>
      <c r="AL148" s="51">
        <v>20</v>
      </c>
      <c r="AM148" s="47"/>
    </row>
    <row r="149" spans="1:39" ht="67.5" x14ac:dyDescent="0.4">
      <c r="A149" s="69">
        <f t="shared" si="18"/>
        <v>145</v>
      </c>
      <c r="B149" s="95"/>
      <c r="C149" s="47"/>
      <c r="D149" s="47"/>
      <c r="E149" s="47"/>
      <c r="F149" s="73"/>
      <c r="G149" s="73"/>
      <c r="H149" s="73"/>
      <c r="I149" s="73"/>
      <c r="J149" s="73"/>
      <c r="K149" s="73"/>
      <c r="L149" s="94"/>
      <c r="M149" s="73" t="s">
        <v>639</v>
      </c>
      <c r="N149" s="104"/>
      <c r="O149" s="47" t="s">
        <v>25</v>
      </c>
      <c r="P149" s="54" t="s">
        <v>595</v>
      </c>
      <c r="Q149" s="54" t="s">
        <v>596</v>
      </c>
      <c r="R149" s="56"/>
      <c r="S149" s="77" t="s">
        <v>416</v>
      </c>
      <c r="T149" s="73">
        <v>1</v>
      </c>
      <c r="U149" s="77" t="s">
        <v>472</v>
      </c>
      <c r="V149" s="77" t="s">
        <v>419</v>
      </c>
      <c r="W149" s="48">
        <f>T149*Z149/60</f>
        <v>451.9</v>
      </c>
      <c r="X149" s="88"/>
      <c r="Y149" s="75" t="s">
        <v>711</v>
      </c>
      <c r="Z149" s="50">
        <f t="shared" si="19"/>
        <v>27114</v>
      </c>
      <c r="AA149" s="51">
        <v>2840</v>
      </c>
      <c r="AB149" s="51">
        <v>2768</v>
      </c>
      <c r="AC149" s="51">
        <v>2300</v>
      </c>
      <c r="AD149" s="51">
        <v>2252</v>
      </c>
      <c r="AE149" s="51">
        <v>2240</v>
      </c>
      <c r="AF149" s="51">
        <v>2277</v>
      </c>
      <c r="AG149" s="51">
        <v>2134</v>
      </c>
      <c r="AH149" s="51">
        <v>2516</v>
      </c>
      <c r="AI149" s="51">
        <v>2104</v>
      </c>
      <c r="AJ149" s="51">
        <v>2137</v>
      </c>
      <c r="AK149" s="51">
        <v>2083</v>
      </c>
      <c r="AL149" s="51">
        <v>1463</v>
      </c>
      <c r="AM149" s="47"/>
    </row>
    <row r="150" spans="1:39" ht="94.5" x14ac:dyDescent="0.4">
      <c r="A150" s="69">
        <f t="shared" si="18"/>
        <v>146</v>
      </c>
      <c r="B150" s="95"/>
      <c r="C150" s="47"/>
      <c r="D150" s="47"/>
      <c r="E150" s="47"/>
      <c r="F150" s="73"/>
      <c r="G150" s="73"/>
      <c r="H150" s="73"/>
      <c r="I150" s="73"/>
      <c r="J150" s="73" t="s">
        <v>62</v>
      </c>
      <c r="K150" s="73"/>
      <c r="L150" s="94"/>
      <c r="M150" s="73" t="s">
        <v>640</v>
      </c>
      <c r="N150" s="104"/>
      <c r="O150" s="47" t="s">
        <v>33</v>
      </c>
      <c r="P150" s="53" t="s">
        <v>260</v>
      </c>
      <c r="Q150" s="54" t="s">
        <v>689</v>
      </c>
      <c r="R150" s="54" t="s">
        <v>817</v>
      </c>
      <c r="S150" s="77" t="s">
        <v>482</v>
      </c>
      <c r="T150" s="77">
        <v>120</v>
      </c>
      <c r="U150" s="77" t="s">
        <v>510</v>
      </c>
      <c r="V150" s="77" t="s">
        <v>419</v>
      </c>
      <c r="W150" s="48">
        <f>(T150*243)/60</f>
        <v>486</v>
      </c>
      <c r="X150" s="88"/>
      <c r="Y150" s="75" t="s">
        <v>714</v>
      </c>
      <c r="Z150" s="50">
        <f t="shared" ref="Z150" si="22">SUM(AA150:AL150)</f>
        <v>243</v>
      </c>
      <c r="AA150" s="51">
        <v>20</v>
      </c>
      <c r="AB150" s="51">
        <v>20</v>
      </c>
      <c r="AC150" s="51">
        <v>22</v>
      </c>
      <c r="AD150" s="51">
        <v>20</v>
      </c>
      <c r="AE150" s="51">
        <v>22</v>
      </c>
      <c r="AF150" s="51">
        <v>20</v>
      </c>
      <c r="AG150" s="51">
        <v>21</v>
      </c>
      <c r="AH150" s="51">
        <v>20</v>
      </c>
      <c r="AI150" s="51">
        <v>20</v>
      </c>
      <c r="AJ150" s="51">
        <v>19</v>
      </c>
      <c r="AK150" s="51">
        <v>19</v>
      </c>
      <c r="AL150" s="51">
        <v>20</v>
      </c>
      <c r="AM150" s="47"/>
    </row>
    <row r="151" spans="1:39" ht="81" x14ac:dyDescent="0.4">
      <c r="A151" s="69">
        <f t="shared" si="18"/>
        <v>147</v>
      </c>
      <c r="B151" s="95"/>
      <c r="C151" s="47"/>
      <c r="D151" s="47"/>
      <c r="E151" s="47"/>
      <c r="F151" s="73"/>
      <c r="G151" s="73"/>
      <c r="H151" s="73"/>
      <c r="I151" s="73"/>
      <c r="J151" s="73" t="s">
        <v>62</v>
      </c>
      <c r="K151" s="73"/>
      <c r="L151" s="94" t="s">
        <v>229</v>
      </c>
      <c r="M151" s="73">
        <v>4</v>
      </c>
      <c r="N151" s="104" t="s">
        <v>379</v>
      </c>
      <c r="O151" s="47" t="s">
        <v>104</v>
      </c>
      <c r="P151" s="53" t="s">
        <v>732</v>
      </c>
      <c r="Q151" s="54" t="s">
        <v>688</v>
      </c>
      <c r="R151" s="53" t="s">
        <v>790</v>
      </c>
      <c r="S151" s="77" t="s">
        <v>416</v>
      </c>
      <c r="T151" s="77">
        <v>3</v>
      </c>
      <c r="U151" s="77" t="s">
        <v>504</v>
      </c>
      <c r="V151" s="77" t="s">
        <v>419</v>
      </c>
      <c r="W151" s="48">
        <f>T151*Z151/60</f>
        <v>18.3</v>
      </c>
      <c r="X151" s="88"/>
      <c r="Y151" s="75" t="s">
        <v>711</v>
      </c>
      <c r="Z151" s="50">
        <f t="shared" si="19"/>
        <v>366</v>
      </c>
      <c r="AA151" s="51">
        <v>42</v>
      </c>
      <c r="AB151" s="51">
        <v>31</v>
      </c>
      <c r="AC151" s="51">
        <v>34</v>
      </c>
      <c r="AD151" s="51">
        <v>38</v>
      </c>
      <c r="AE151" s="51">
        <v>29</v>
      </c>
      <c r="AF151" s="51">
        <v>21</v>
      </c>
      <c r="AG151" s="51">
        <v>30</v>
      </c>
      <c r="AH151" s="51">
        <v>30</v>
      </c>
      <c r="AI151" s="51">
        <v>22</v>
      </c>
      <c r="AJ151" s="51">
        <v>30</v>
      </c>
      <c r="AK151" s="51">
        <v>30</v>
      </c>
      <c r="AL151" s="51">
        <v>29</v>
      </c>
      <c r="AM151" s="47"/>
    </row>
    <row r="152" spans="1:39" ht="27" x14ac:dyDescent="0.4">
      <c r="A152" s="69">
        <f t="shared" si="18"/>
        <v>148</v>
      </c>
      <c r="B152" s="95"/>
      <c r="C152" s="47"/>
      <c r="D152" s="47"/>
      <c r="E152" s="47"/>
      <c r="F152" s="73"/>
      <c r="G152" s="73"/>
      <c r="H152" s="73"/>
      <c r="I152" s="73"/>
      <c r="J152" s="73" t="s">
        <v>62</v>
      </c>
      <c r="K152" s="73"/>
      <c r="L152" s="94"/>
      <c r="M152" s="73">
        <v>5</v>
      </c>
      <c r="N152" s="104"/>
      <c r="O152" s="47" t="s">
        <v>25</v>
      </c>
      <c r="P152" s="53" t="s">
        <v>259</v>
      </c>
      <c r="Q152" s="54" t="s">
        <v>690</v>
      </c>
      <c r="R152" s="53"/>
      <c r="S152" s="77" t="s">
        <v>416</v>
      </c>
      <c r="T152" s="77">
        <v>2</v>
      </c>
      <c r="U152" s="77" t="s">
        <v>472</v>
      </c>
      <c r="V152" s="77" t="s">
        <v>419</v>
      </c>
      <c r="W152" s="48">
        <f>T152*Z152/60</f>
        <v>8.0666666666666664</v>
      </c>
      <c r="X152" s="88"/>
      <c r="Y152" s="75" t="s">
        <v>711</v>
      </c>
      <c r="Z152" s="50">
        <f t="shared" si="19"/>
        <v>242</v>
      </c>
      <c r="AA152" s="51">
        <v>21</v>
      </c>
      <c r="AB152" s="51">
        <v>21</v>
      </c>
      <c r="AC152" s="51">
        <v>20</v>
      </c>
      <c r="AD152" s="51">
        <v>22</v>
      </c>
      <c r="AE152" s="51">
        <v>21</v>
      </c>
      <c r="AF152" s="51">
        <v>19</v>
      </c>
      <c r="AG152" s="51">
        <v>20</v>
      </c>
      <c r="AH152" s="51">
        <v>20</v>
      </c>
      <c r="AI152" s="51">
        <v>20</v>
      </c>
      <c r="AJ152" s="51">
        <v>19</v>
      </c>
      <c r="AK152" s="51">
        <v>19</v>
      </c>
      <c r="AL152" s="51">
        <v>20</v>
      </c>
      <c r="AM152" s="47"/>
    </row>
    <row r="153" spans="1:39" ht="40.5" x14ac:dyDescent="0.4">
      <c r="A153" s="69">
        <f t="shared" si="18"/>
        <v>149</v>
      </c>
      <c r="B153" s="95"/>
      <c r="C153" s="47"/>
      <c r="D153" s="47"/>
      <c r="E153" s="47"/>
      <c r="F153" s="73"/>
      <c r="G153" s="73"/>
      <c r="H153" s="73"/>
      <c r="I153" s="73"/>
      <c r="J153" s="73" t="s">
        <v>62</v>
      </c>
      <c r="K153" s="73"/>
      <c r="L153" s="94"/>
      <c r="M153" s="73">
        <v>6</v>
      </c>
      <c r="N153" s="104"/>
      <c r="O153" s="47" t="s">
        <v>108</v>
      </c>
      <c r="P153" s="54" t="s">
        <v>734</v>
      </c>
      <c r="Q153" s="54" t="s">
        <v>691</v>
      </c>
      <c r="R153" s="54"/>
      <c r="S153" s="77" t="s">
        <v>474</v>
      </c>
      <c r="T153" s="73">
        <v>1</v>
      </c>
      <c r="U153" s="77" t="s">
        <v>499</v>
      </c>
      <c r="V153" s="77" t="s">
        <v>419</v>
      </c>
      <c r="W153" s="48">
        <f>Z153/62*T153*243/60</f>
        <v>4.8338709677419356</v>
      </c>
      <c r="X153" s="88"/>
      <c r="Y153" s="75" t="s">
        <v>754</v>
      </c>
      <c r="Z153" s="50">
        <f>SUM(AA153:AL153)</f>
        <v>74</v>
      </c>
      <c r="AA153" s="51">
        <v>25</v>
      </c>
      <c r="AB153" s="51">
        <v>30</v>
      </c>
      <c r="AC153" s="51">
        <v>19</v>
      </c>
      <c r="AD153" s="51" t="s">
        <v>651</v>
      </c>
      <c r="AE153" s="51" t="s">
        <v>651</v>
      </c>
      <c r="AF153" s="51" t="s">
        <v>651</v>
      </c>
      <c r="AG153" s="51" t="s">
        <v>651</v>
      </c>
      <c r="AH153" s="51" t="s">
        <v>651</v>
      </c>
      <c r="AI153" s="51" t="s">
        <v>651</v>
      </c>
      <c r="AJ153" s="51" t="s">
        <v>651</v>
      </c>
      <c r="AK153" s="51" t="s">
        <v>651</v>
      </c>
      <c r="AL153" s="51" t="s">
        <v>651</v>
      </c>
      <c r="AM153" s="47"/>
    </row>
    <row r="154" spans="1:39" ht="54" x14ac:dyDescent="0.4">
      <c r="A154" s="69">
        <f t="shared" si="18"/>
        <v>150</v>
      </c>
      <c r="B154" s="95"/>
      <c r="C154" s="47"/>
      <c r="D154" s="47"/>
      <c r="E154" s="47"/>
      <c r="F154" s="73"/>
      <c r="G154" s="73"/>
      <c r="H154" s="73"/>
      <c r="I154" s="73"/>
      <c r="J154" s="73" t="s">
        <v>62</v>
      </c>
      <c r="K154" s="73"/>
      <c r="L154" s="94"/>
      <c r="M154" s="73">
        <v>7</v>
      </c>
      <c r="N154" s="104"/>
      <c r="O154" s="47" t="s">
        <v>31</v>
      </c>
      <c r="P154" s="54" t="s">
        <v>733</v>
      </c>
      <c r="Q154" s="54" t="s">
        <v>257</v>
      </c>
      <c r="R154" s="54" t="s">
        <v>258</v>
      </c>
      <c r="S154" s="77" t="s">
        <v>475</v>
      </c>
      <c r="T154" s="77">
        <v>45</v>
      </c>
      <c r="U154" s="77" t="s">
        <v>511</v>
      </c>
      <c r="V154" s="77" t="s">
        <v>419</v>
      </c>
      <c r="W154" s="48">
        <f>(T154*243)/60</f>
        <v>182.25</v>
      </c>
      <c r="X154" s="88"/>
      <c r="Y154" s="75" t="s">
        <v>714</v>
      </c>
      <c r="Z154" s="50">
        <f t="shared" ref="Z154" si="23">SUM(AA154:AL154)</f>
        <v>243</v>
      </c>
      <c r="AA154" s="51">
        <v>20</v>
      </c>
      <c r="AB154" s="51">
        <v>20</v>
      </c>
      <c r="AC154" s="51">
        <v>22</v>
      </c>
      <c r="AD154" s="51">
        <v>20</v>
      </c>
      <c r="AE154" s="51">
        <v>22</v>
      </c>
      <c r="AF154" s="51">
        <v>20</v>
      </c>
      <c r="AG154" s="51">
        <v>21</v>
      </c>
      <c r="AH154" s="51">
        <v>20</v>
      </c>
      <c r="AI154" s="51">
        <v>20</v>
      </c>
      <c r="AJ154" s="51">
        <v>19</v>
      </c>
      <c r="AK154" s="51">
        <v>19</v>
      </c>
      <c r="AL154" s="51">
        <v>20</v>
      </c>
      <c r="AM154" s="47"/>
    </row>
    <row r="155" spans="1:39" ht="67.5" x14ac:dyDescent="0.4">
      <c r="A155" s="69">
        <f t="shared" si="18"/>
        <v>151</v>
      </c>
      <c r="B155" s="95"/>
      <c r="C155" s="47"/>
      <c r="D155" s="47"/>
      <c r="E155" s="47"/>
      <c r="F155" s="73"/>
      <c r="G155" s="73"/>
      <c r="H155" s="73"/>
      <c r="I155" s="73"/>
      <c r="J155" s="73" t="s">
        <v>62</v>
      </c>
      <c r="K155" s="73"/>
      <c r="L155" s="94"/>
      <c r="M155" s="73">
        <v>8</v>
      </c>
      <c r="N155" s="104"/>
      <c r="O155" s="47" t="s">
        <v>32</v>
      </c>
      <c r="P155" s="54" t="s">
        <v>260</v>
      </c>
      <c r="Q155" s="54" t="s">
        <v>692</v>
      </c>
      <c r="R155" s="54"/>
      <c r="S155" s="77" t="s">
        <v>482</v>
      </c>
      <c r="T155" s="77">
        <v>90</v>
      </c>
      <c r="U155" s="77" t="s">
        <v>504</v>
      </c>
      <c r="V155" s="77" t="s">
        <v>419</v>
      </c>
      <c r="W155" s="48">
        <f>(T155*243)/60</f>
        <v>364.5</v>
      </c>
      <c r="X155" s="89"/>
      <c r="Y155" s="75" t="s">
        <v>714</v>
      </c>
      <c r="Z155" s="50">
        <f t="shared" si="19"/>
        <v>21709</v>
      </c>
      <c r="AA155" s="51" t="s">
        <v>651</v>
      </c>
      <c r="AB155" s="51" t="s">
        <v>651</v>
      </c>
      <c r="AC155" s="51" t="s">
        <v>651</v>
      </c>
      <c r="AD155" s="51" t="s">
        <v>651</v>
      </c>
      <c r="AE155" s="51" t="s">
        <v>651</v>
      </c>
      <c r="AF155" s="51" t="s">
        <v>651</v>
      </c>
      <c r="AG155" s="51">
        <v>3647</v>
      </c>
      <c r="AH155" s="51">
        <v>3759</v>
      </c>
      <c r="AI155" s="51">
        <v>3604</v>
      </c>
      <c r="AJ155" s="51">
        <v>3924</v>
      </c>
      <c r="AK155" s="51">
        <v>3902</v>
      </c>
      <c r="AL155" s="51">
        <v>2873</v>
      </c>
      <c r="AM155" s="47"/>
    </row>
    <row r="156" spans="1:39" ht="27" x14ac:dyDescent="0.4">
      <c r="A156" s="69">
        <f t="shared" si="18"/>
        <v>152</v>
      </c>
      <c r="B156" s="95" t="s">
        <v>3</v>
      </c>
      <c r="C156" s="47"/>
      <c r="D156" s="47"/>
      <c r="E156" s="47"/>
      <c r="F156" s="73"/>
      <c r="G156" s="73"/>
      <c r="H156" s="73"/>
      <c r="I156" s="73"/>
      <c r="J156" s="73" t="s">
        <v>62</v>
      </c>
      <c r="K156" s="73"/>
      <c r="L156" s="94" t="s">
        <v>84</v>
      </c>
      <c r="M156" s="73">
        <v>15</v>
      </c>
      <c r="N156" s="94" t="s">
        <v>22</v>
      </c>
      <c r="O156" s="47" t="s">
        <v>31</v>
      </c>
      <c r="P156" s="53" t="s">
        <v>365</v>
      </c>
      <c r="Q156" s="54" t="s">
        <v>610</v>
      </c>
      <c r="R156" s="56"/>
      <c r="S156" s="77" t="s">
        <v>475</v>
      </c>
      <c r="T156" s="77">
        <v>30</v>
      </c>
      <c r="U156" s="77" t="s">
        <v>472</v>
      </c>
      <c r="V156" s="77" t="s">
        <v>419</v>
      </c>
      <c r="W156" s="48">
        <f>(T156*243)/60</f>
        <v>121.5</v>
      </c>
      <c r="X156" s="84">
        <v>1.0919746466310242E-3</v>
      </c>
      <c r="Y156" s="75" t="s">
        <v>714</v>
      </c>
      <c r="Z156" s="50">
        <f t="shared" si="19"/>
        <v>158</v>
      </c>
      <c r="AA156" s="51" t="s">
        <v>651</v>
      </c>
      <c r="AB156" s="51" t="s">
        <v>651</v>
      </c>
      <c r="AC156" s="51" t="s">
        <v>651</v>
      </c>
      <c r="AD156" s="51">
        <v>16</v>
      </c>
      <c r="AE156" s="51">
        <v>12</v>
      </c>
      <c r="AF156" s="51">
        <v>18</v>
      </c>
      <c r="AG156" s="51">
        <v>20</v>
      </c>
      <c r="AH156" s="51">
        <v>13</v>
      </c>
      <c r="AI156" s="51">
        <v>17</v>
      </c>
      <c r="AJ156" s="51">
        <v>21</v>
      </c>
      <c r="AK156" s="51">
        <v>29</v>
      </c>
      <c r="AL156" s="51">
        <v>12</v>
      </c>
      <c r="AM156" s="47"/>
    </row>
    <row r="157" spans="1:39" ht="27" x14ac:dyDescent="0.4">
      <c r="A157" s="69">
        <f t="shared" si="18"/>
        <v>153</v>
      </c>
      <c r="B157" s="95"/>
      <c r="C157" s="47"/>
      <c r="D157" s="47"/>
      <c r="E157" s="47"/>
      <c r="F157" s="73"/>
      <c r="G157" s="73"/>
      <c r="H157" s="73"/>
      <c r="I157" s="73"/>
      <c r="J157" s="73"/>
      <c r="K157" s="73"/>
      <c r="L157" s="94"/>
      <c r="M157" s="73">
        <v>16</v>
      </c>
      <c r="N157" s="94"/>
      <c r="O157" s="47" t="s">
        <v>31</v>
      </c>
      <c r="P157" s="54" t="s">
        <v>621</v>
      </c>
      <c r="Q157" s="54" t="s">
        <v>597</v>
      </c>
      <c r="R157" s="54"/>
      <c r="S157" s="77" t="s">
        <v>417</v>
      </c>
      <c r="T157" s="77">
        <v>2</v>
      </c>
      <c r="U157" s="77" t="s">
        <v>472</v>
      </c>
      <c r="V157" s="77" t="s">
        <v>419</v>
      </c>
      <c r="W157" s="48">
        <f>(T157*243)/60</f>
        <v>8.1</v>
      </c>
      <c r="X157" s="85"/>
      <c r="Y157" s="75" t="s">
        <v>714</v>
      </c>
      <c r="Z157" s="50">
        <f t="shared" si="19"/>
        <v>0</v>
      </c>
      <c r="AA157" s="51" t="s">
        <v>651</v>
      </c>
      <c r="AB157" s="51" t="s">
        <v>651</v>
      </c>
      <c r="AC157" s="51" t="s">
        <v>651</v>
      </c>
      <c r="AD157" s="51" t="s">
        <v>651</v>
      </c>
      <c r="AE157" s="51" t="s">
        <v>651</v>
      </c>
      <c r="AF157" s="51" t="s">
        <v>651</v>
      </c>
      <c r="AG157" s="51" t="s">
        <v>651</v>
      </c>
      <c r="AH157" s="51" t="s">
        <v>651</v>
      </c>
      <c r="AI157" s="51" t="s">
        <v>651</v>
      </c>
      <c r="AJ157" s="51" t="s">
        <v>651</v>
      </c>
      <c r="AK157" s="51" t="s">
        <v>651</v>
      </c>
      <c r="AL157" s="51" t="s">
        <v>651</v>
      </c>
      <c r="AM157" s="47"/>
    </row>
    <row r="158" spans="1:39" ht="94.5" x14ac:dyDescent="0.4">
      <c r="A158" s="69">
        <f t="shared" si="18"/>
        <v>154</v>
      </c>
      <c r="B158" s="95"/>
      <c r="C158" s="47"/>
      <c r="D158" s="47"/>
      <c r="E158" s="47"/>
      <c r="F158" s="73"/>
      <c r="G158" s="73"/>
      <c r="H158" s="73"/>
      <c r="I158" s="73"/>
      <c r="J158" s="73" t="s">
        <v>62</v>
      </c>
      <c r="K158" s="73"/>
      <c r="L158" s="94"/>
      <c r="M158" s="73">
        <v>17</v>
      </c>
      <c r="N158" s="94"/>
      <c r="O158" s="47" t="s">
        <v>32</v>
      </c>
      <c r="P158" s="54" t="s">
        <v>366</v>
      </c>
      <c r="Q158" s="54" t="s">
        <v>611</v>
      </c>
      <c r="R158" s="54" t="s">
        <v>546</v>
      </c>
      <c r="S158" s="77" t="s">
        <v>474</v>
      </c>
      <c r="T158" s="77">
        <v>0.5</v>
      </c>
      <c r="U158" s="77" t="s">
        <v>504</v>
      </c>
      <c r="V158" s="77" t="s">
        <v>419</v>
      </c>
      <c r="W158" s="48">
        <f>(T158*243)/60</f>
        <v>2.0249999999999999</v>
      </c>
      <c r="X158" s="86"/>
      <c r="Y158" s="75" t="s">
        <v>714</v>
      </c>
      <c r="Z158" s="50">
        <f t="shared" si="19"/>
        <v>20062</v>
      </c>
      <c r="AA158" s="51" t="s">
        <v>651</v>
      </c>
      <c r="AB158" s="51" t="s">
        <v>651</v>
      </c>
      <c r="AC158" s="51" t="s">
        <v>651</v>
      </c>
      <c r="AD158" s="51" t="s">
        <v>651</v>
      </c>
      <c r="AE158" s="51" t="s">
        <v>651</v>
      </c>
      <c r="AF158" s="51" t="s">
        <v>651</v>
      </c>
      <c r="AG158" s="51">
        <v>4099</v>
      </c>
      <c r="AH158" s="51">
        <v>3285</v>
      </c>
      <c r="AI158" s="51">
        <v>3859</v>
      </c>
      <c r="AJ158" s="51">
        <v>3017</v>
      </c>
      <c r="AK158" s="51">
        <v>3707</v>
      </c>
      <c r="AL158" s="51">
        <v>2095</v>
      </c>
      <c r="AM158" s="47"/>
    </row>
    <row r="159" spans="1:39" ht="94.5" x14ac:dyDescent="0.4">
      <c r="A159" s="69">
        <f t="shared" si="18"/>
        <v>155</v>
      </c>
      <c r="B159" s="95" t="s">
        <v>4</v>
      </c>
      <c r="C159" s="47"/>
      <c r="D159" s="47"/>
      <c r="E159" s="47"/>
      <c r="F159" s="73"/>
      <c r="G159" s="73"/>
      <c r="H159" s="73"/>
      <c r="I159" s="73"/>
      <c r="J159" s="73" t="s">
        <v>62</v>
      </c>
      <c r="K159" s="73"/>
      <c r="L159" s="94" t="s">
        <v>85</v>
      </c>
      <c r="M159" s="73">
        <v>1</v>
      </c>
      <c r="N159" s="94" t="s">
        <v>381</v>
      </c>
      <c r="O159" s="47" t="s">
        <v>31</v>
      </c>
      <c r="P159" s="53" t="s">
        <v>155</v>
      </c>
      <c r="Q159" s="53" t="s">
        <v>545</v>
      </c>
      <c r="R159" s="53" t="s">
        <v>157</v>
      </c>
      <c r="S159" s="77" t="s">
        <v>475</v>
      </c>
      <c r="T159" s="77">
        <v>120</v>
      </c>
      <c r="U159" s="77" t="s">
        <v>512</v>
      </c>
      <c r="V159" s="77" t="s">
        <v>419</v>
      </c>
      <c r="W159" s="48">
        <f>T159*12/60</f>
        <v>24</v>
      </c>
      <c r="X159" s="84">
        <v>2.1503723947208968E-3</v>
      </c>
      <c r="Y159" s="75" t="s">
        <v>719</v>
      </c>
      <c r="Z159" s="50">
        <f t="shared" si="19"/>
        <v>12</v>
      </c>
      <c r="AA159" s="51">
        <v>1</v>
      </c>
      <c r="AB159" s="51">
        <v>1</v>
      </c>
      <c r="AC159" s="51">
        <v>1</v>
      </c>
      <c r="AD159" s="51">
        <v>1</v>
      </c>
      <c r="AE159" s="51">
        <v>1</v>
      </c>
      <c r="AF159" s="51">
        <v>1</v>
      </c>
      <c r="AG159" s="51">
        <v>1</v>
      </c>
      <c r="AH159" s="51">
        <v>1</v>
      </c>
      <c r="AI159" s="51">
        <v>1</v>
      </c>
      <c r="AJ159" s="51">
        <v>1</v>
      </c>
      <c r="AK159" s="51">
        <v>1</v>
      </c>
      <c r="AL159" s="51">
        <v>1</v>
      </c>
      <c r="AM159" s="47"/>
    </row>
    <row r="160" spans="1:39" ht="40.5" x14ac:dyDescent="0.4">
      <c r="A160" s="69">
        <f t="shared" si="18"/>
        <v>156</v>
      </c>
      <c r="B160" s="95"/>
      <c r="C160" s="47"/>
      <c r="D160" s="47"/>
      <c r="E160" s="47"/>
      <c r="F160" s="73"/>
      <c r="G160" s="73"/>
      <c r="H160" s="73"/>
      <c r="I160" s="73"/>
      <c r="J160" s="73" t="s">
        <v>62</v>
      </c>
      <c r="K160" s="73"/>
      <c r="L160" s="94"/>
      <c r="M160" s="73">
        <v>2</v>
      </c>
      <c r="N160" s="94"/>
      <c r="O160" s="47" t="s">
        <v>108</v>
      </c>
      <c r="P160" s="53" t="s">
        <v>158</v>
      </c>
      <c r="Q160" s="53" t="s">
        <v>323</v>
      </c>
      <c r="R160" s="53" t="s">
        <v>813</v>
      </c>
      <c r="S160" s="77" t="s">
        <v>475</v>
      </c>
      <c r="T160" s="77">
        <v>90</v>
      </c>
      <c r="U160" s="77" t="s">
        <v>513</v>
      </c>
      <c r="V160" s="77" t="s">
        <v>419</v>
      </c>
      <c r="W160" s="48">
        <f>T160*12/60</f>
        <v>18</v>
      </c>
      <c r="X160" s="85"/>
      <c r="Y160" s="75" t="s">
        <v>719</v>
      </c>
      <c r="Z160" s="50">
        <f t="shared" si="19"/>
        <v>12</v>
      </c>
      <c r="AA160" s="51">
        <v>1</v>
      </c>
      <c r="AB160" s="51">
        <v>1</v>
      </c>
      <c r="AC160" s="51">
        <v>1</v>
      </c>
      <c r="AD160" s="51">
        <v>1</v>
      </c>
      <c r="AE160" s="51">
        <v>1</v>
      </c>
      <c r="AF160" s="51">
        <v>1</v>
      </c>
      <c r="AG160" s="51">
        <v>1</v>
      </c>
      <c r="AH160" s="51">
        <v>1</v>
      </c>
      <c r="AI160" s="51">
        <v>1</v>
      </c>
      <c r="AJ160" s="51">
        <v>1</v>
      </c>
      <c r="AK160" s="51">
        <v>1</v>
      </c>
      <c r="AL160" s="51">
        <v>1</v>
      </c>
      <c r="AM160" s="47"/>
    </row>
    <row r="161" spans="1:39" ht="54" x14ac:dyDescent="0.4">
      <c r="A161" s="69">
        <f t="shared" si="18"/>
        <v>157</v>
      </c>
      <c r="B161" s="95"/>
      <c r="C161" s="47"/>
      <c r="D161" s="47"/>
      <c r="E161" s="47"/>
      <c r="F161" s="73"/>
      <c r="G161" s="73"/>
      <c r="H161" s="73"/>
      <c r="I161" s="73"/>
      <c r="J161" s="73" t="s">
        <v>62</v>
      </c>
      <c r="K161" s="73"/>
      <c r="L161" s="94"/>
      <c r="M161" s="73">
        <v>3</v>
      </c>
      <c r="N161" s="94"/>
      <c r="O161" s="47" t="s">
        <v>32</v>
      </c>
      <c r="P161" s="53" t="s">
        <v>367</v>
      </c>
      <c r="Q161" s="53" t="s">
        <v>324</v>
      </c>
      <c r="R161" s="53" t="s">
        <v>218</v>
      </c>
      <c r="S161" s="77" t="s">
        <v>482</v>
      </c>
      <c r="T161" s="77">
        <v>180</v>
      </c>
      <c r="U161" s="77" t="s">
        <v>506</v>
      </c>
      <c r="V161" s="77" t="s">
        <v>419</v>
      </c>
      <c r="W161" s="48">
        <f>T161*12/60</f>
        <v>36</v>
      </c>
      <c r="X161" s="85"/>
      <c r="Y161" s="75" t="s">
        <v>719</v>
      </c>
      <c r="Z161" s="50">
        <f t="shared" si="19"/>
        <v>12</v>
      </c>
      <c r="AA161" s="51">
        <v>1</v>
      </c>
      <c r="AB161" s="51">
        <v>1</v>
      </c>
      <c r="AC161" s="51">
        <v>1</v>
      </c>
      <c r="AD161" s="51">
        <v>1</v>
      </c>
      <c r="AE161" s="51">
        <v>1</v>
      </c>
      <c r="AF161" s="51">
        <v>1</v>
      </c>
      <c r="AG161" s="51">
        <v>1</v>
      </c>
      <c r="AH161" s="51">
        <v>1</v>
      </c>
      <c r="AI161" s="51">
        <v>1</v>
      </c>
      <c r="AJ161" s="51">
        <v>1</v>
      </c>
      <c r="AK161" s="51">
        <v>1</v>
      </c>
      <c r="AL161" s="51">
        <v>1</v>
      </c>
      <c r="AM161" s="47"/>
    </row>
    <row r="162" spans="1:39" ht="40.5" x14ac:dyDescent="0.4">
      <c r="A162" s="69">
        <f t="shared" si="18"/>
        <v>158</v>
      </c>
      <c r="B162" s="95"/>
      <c r="C162" s="47"/>
      <c r="D162" s="47"/>
      <c r="E162" s="47"/>
      <c r="F162" s="73"/>
      <c r="G162" s="73"/>
      <c r="H162" s="73"/>
      <c r="I162" s="73"/>
      <c r="J162" s="73" t="s">
        <v>62</v>
      </c>
      <c r="K162" s="73"/>
      <c r="L162" s="94" t="s">
        <v>86</v>
      </c>
      <c r="M162" s="73">
        <v>1</v>
      </c>
      <c r="N162" s="94" t="s">
        <v>382</v>
      </c>
      <c r="O162" s="47" t="s">
        <v>32</v>
      </c>
      <c r="P162" s="53" t="s">
        <v>368</v>
      </c>
      <c r="Q162" s="53" t="s">
        <v>325</v>
      </c>
      <c r="R162" s="76" t="s">
        <v>231</v>
      </c>
      <c r="S162" s="77" t="s">
        <v>474</v>
      </c>
      <c r="T162" s="73">
        <v>1</v>
      </c>
      <c r="U162" s="77" t="s">
        <v>504</v>
      </c>
      <c r="V162" s="77" t="s">
        <v>419</v>
      </c>
      <c r="W162" s="48" t="s">
        <v>810</v>
      </c>
      <c r="X162" s="85"/>
      <c r="Y162" s="75" t="s">
        <v>711</v>
      </c>
      <c r="Z162" s="50">
        <f t="shared" si="19"/>
        <v>80284</v>
      </c>
      <c r="AA162" s="51">
        <v>6603</v>
      </c>
      <c r="AB162" s="51">
        <v>6330</v>
      </c>
      <c r="AC162" s="51">
        <v>6516</v>
      </c>
      <c r="AD162" s="51">
        <v>6571</v>
      </c>
      <c r="AE162" s="51">
        <v>6768</v>
      </c>
      <c r="AF162" s="51">
        <v>6750</v>
      </c>
      <c r="AG162" s="51">
        <v>6818</v>
      </c>
      <c r="AH162" s="51">
        <v>6416</v>
      </c>
      <c r="AI162" s="51">
        <v>7116</v>
      </c>
      <c r="AJ162" s="51">
        <v>7957</v>
      </c>
      <c r="AK162" s="51">
        <v>6165</v>
      </c>
      <c r="AL162" s="51">
        <v>6274</v>
      </c>
      <c r="AM162" s="47"/>
    </row>
    <row r="163" spans="1:39" ht="148.5" x14ac:dyDescent="0.4">
      <c r="A163" s="69">
        <f t="shared" si="18"/>
        <v>159</v>
      </c>
      <c r="B163" s="95"/>
      <c r="C163" s="47"/>
      <c r="D163" s="47"/>
      <c r="E163" s="47"/>
      <c r="F163" s="73"/>
      <c r="G163" s="73"/>
      <c r="H163" s="73"/>
      <c r="I163" s="73"/>
      <c r="J163" s="73" t="s">
        <v>62</v>
      </c>
      <c r="K163" s="73"/>
      <c r="L163" s="94"/>
      <c r="M163" s="73">
        <v>2</v>
      </c>
      <c r="N163" s="94"/>
      <c r="O163" s="47" t="s">
        <v>104</v>
      </c>
      <c r="P163" s="54" t="s">
        <v>735</v>
      </c>
      <c r="Q163" s="54" t="s">
        <v>738</v>
      </c>
      <c r="R163" s="53" t="s">
        <v>525</v>
      </c>
      <c r="S163" s="77" t="s">
        <v>474</v>
      </c>
      <c r="T163" s="77">
        <v>20</v>
      </c>
      <c r="U163" s="77" t="s">
        <v>504</v>
      </c>
      <c r="V163" s="77" t="s">
        <v>419</v>
      </c>
      <c r="W163" s="48" t="s">
        <v>811</v>
      </c>
      <c r="X163" s="85"/>
      <c r="Y163" s="61" t="s">
        <v>711</v>
      </c>
      <c r="Z163" s="50">
        <f t="shared" si="19"/>
        <v>80284</v>
      </c>
      <c r="AA163" s="51">
        <v>6603</v>
      </c>
      <c r="AB163" s="51">
        <v>6330</v>
      </c>
      <c r="AC163" s="51">
        <v>6516</v>
      </c>
      <c r="AD163" s="51">
        <v>6571</v>
      </c>
      <c r="AE163" s="51">
        <v>6768</v>
      </c>
      <c r="AF163" s="51">
        <v>6750</v>
      </c>
      <c r="AG163" s="51">
        <v>6818</v>
      </c>
      <c r="AH163" s="51">
        <v>6416</v>
      </c>
      <c r="AI163" s="51">
        <v>7116</v>
      </c>
      <c r="AJ163" s="51">
        <v>7957</v>
      </c>
      <c r="AK163" s="51">
        <v>6165</v>
      </c>
      <c r="AL163" s="51">
        <v>6274</v>
      </c>
      <c r="AM163" s="47"/>
    </row>
    <row r="164" spans="1:39" ht="57" customHeight="1" x14ac:dyDescent="0.4">
      <c r="A164" s="69">
        <f t="shared" si="18"/>
        <v>160</v>
      </c>
      <c r="B164" s="95"/>
      <c r="C164" s="47"/>
      <c r="D164" s="47"/>
      <c r="E164" s="47"/>
      <c r="F164" s="73"/>
      <c r="G164" s="73"/>
      <c r="H164" s="73"/>
      <c r="I164" s="73"/>
      <c r="J164" s="73"/>
      <c r="K164" s="73"/>
      <c r="L164" s="94"/>
      <c r="M164" s="73">
        <v>3</v>
      </c>
      <c r="N164" s="94"/>
      <c r="O164" s="47" t="s">
        <v>25</v>
      </c>
      <c r="P164" s="54" t="s">
        <v>737</v>
      </c>
      <c r="Q164" s="54" t="s">
        <v>812</v>
      </c>
      <c r="R164" s="53"/>
      <c r="S164" s="48" t="s">
        <v>816</v>
      </c>
      <c r="T164" s="48" t="s">
        <v>816</v>
      </c>
      <c r="U164" s="48" t="s">
        <v>816</v>
      </c>
      <c r="V164" s="48" t="s">
        <v>816</v>
      </c>
      <c r="W164" s="48" t="s">
        <v>816</v>
      </c>
      <c r="X164" s="85"/>
      <c r="Y164" s="61"/>
      <c r="Z164" s="50" t="s">
        <v>651</v>
      </c>
      <c r="AA164" s="50" t="s">
        <v>651</v>
      </c>
      <c r="AB164" s="50" t="s">
        <v>651</v>
      </c>
      <c r="AC164" s="50" t="s">
        <v>651</v>
      </c>
      <c r="AD164" s="50" t="s">
        <v>651</v>
      </c>
      <c r="AE164" s="50" t="s">
        <v>651</v>
      </c>
      <c r="AF164" s="50" t="s">
        <v>651</v>
      </c>
      <c r="AG164" s="50" t="s">
        <v>651</v>
      </c>
      <c r="AH164" s="50" t="s">
        <v>651</v>
      </c>
      <c r="AI164" s="50" t="s">
        <v>651</v>
      </c>
      <c r="AJ164" s="50" t="s">
        <v>651</v>
      </c>
      <c r="AK164" s="50" t="s">
        <v>651</v>
      </c>
      <c r="AL164" s="50" t="s">
        <v>651</v>
      </c>
      <c r="AM164" s="47"/>
    </row>
    <row r="165" spans="1:39" ht="121.5" x14ac:dyDescent="0.4">
      <c r="A165" s="69">
        <f t="shared" si="18"/>
        <v>161</v>
      </c>
      <c r="B165" s="95"/>
      <c r="C165" s="47"/>
      <c r="D165" s="47"/>
      <c r="E165" s="47"/>
      <c r="F165" s="73"/>
      <c r="G165" s="73"/>
      <c r="H165" s="73"/>
      <c r="I165" s="73"/>
      <c r="J165" s="73" t="s">
        <v>62</v>
      </c>
      <c r="K165" s="73"/>
      <c r="L165" s="94"/>
      <c r="M165" s="73">
        <v>4</v>
      </c>
      <c r="N165" s="94"/>
      <c r="O165" s="53" t="s">
        <v>108</v>
      </c>
      <c r="P165" s="53" t="s">
        <v>159</v>
      </c>
      <c r="Q165" s="54" t="s">
        <v>542</v>
      </c>
      <c r="R165" s="53" t="s">
        <v>230</v>
      </c>
      <c r="S165" s="77" t="s">
        <v>474</v>
      </c>
      <c r="T165" s="77">
        <v>15</v>
      </c>
      <c r="U165" s="77" t="s">
        <v>514</v>
      </c>
      <c r="V165" s="77" t="s">
        <v>419</v>
      </c>
      <c r="W165" s="48">
        <f>T165*Z165/60</f>
        <v>135</v>
      </c>
      <c r="X165" s="85"/>
      <c r="Y165" s="75" t="s">
        <v>711</v>
      </c>
      <c r="Z165" s="50">
        <f t="shared" si="19"/>
        <v>540</v>
      </c>
      <c r="AA165" s="51">
        <v>45</v>
      </c>
      <c r="AB165" s="51">
        <v>45</v>
      </c>
      <c r="AC165" s="51">
        <v>45</v>
      </c>
      <c r="AD165" s="51">
        <v>45</v>
      </c>
      <c r="AE165" s="51">
        <v>45</v>
      </c>
      <c r="AF165" s="51">
        <v>45</v>
      </c>
      <c r="AG165" s="51">
        <v>45</v>
      </c>
      <c r="AH165" s="51">
        <v>45</v>
      </c>
      <c r="AI165" s="51">
        <v>45</v>
      </c>
      <c r="AJ165" s="51">
        <v>45</v>
      </c>
      <c r="AK165" s="51">
        <v>45</v>
      </c>
      <c r="AL165" s="51">
        <v>45</v>
      </c>
      <c r="AM165" s="47"/>
    </row>
    <row r="166" spans="1:39" ht="54" x14ac:dyDescent="0.4">
      <c r="A166" s="69">
        <f t="shared" si="18"/>
        <v>162</v>
      </c>
      <c r="B166" s="95"/>
      <c r="C166" s="47"/>
      <c r="D166" s="47"/>
      <c r="E166" s="47"/>
      <c r="F166" s="73"/>
      <c r="G166" s="73"/>
      <c r="H166" s="73"/>
      <c r="I166" s="73"/>
      <c r="J166" s="73" t="s">
        <v>62</v>
      </c>
      <c r="K166" s="73"/>
      <c r="L166" s="94"/>
      <c r="M166" s="73">
        <v>6</v>
      </c>
      <c r="N166" s="94"/>
      <c r="O166" s="53" t="s">
        <v>31</v>
      </c>
      <c r="P166" s="54" t="s">
        <v>369</v>
      </c>
      <c r="Q166" s="54" t="s">
        <v>543</v>
      </c>
      <c r="R166" s="53" t="s">
        <v>232</v>
      </c>
      <c r="S166" s="77" t="s">
        <v>474</v>
      </c>
      <c r="T166" s="77">
        <v>2</v>
      </c>
      <c r="U166" s="77" t="s">
        <v>505</v>
      </c>
      <c r="V166" s="77" t="s">
        <v>419</v>
      </c>
      <c r="W166" s="48">
        <f>Z166/223*T166*243/60</f>
        <v>23.10134529147982</v>
      </c>
      <c r="X166" s="85"/>
      <c r="Y166" s="75" t="s">
        <v>711</v>
      </c>
      <c r="Z166" s="50">
        <f t="shared" si="19"/>
        <v>636</v>
      </c>
      <c r="AA166" s="51">
        <v>60</v>
      </c>
      <c r="AB166" s="51">
        <v>72</v>
      </c>
      <c r="AC166" s="51">
        <v>55</v>
      </c>
      <c r="AD166" s="51">
        <v>61</v>
      </c>
      <c r="AE166" s="51">
        <v>57</v>
      </c>
      <c r="AF166" s="51">
        <v>48</v>
      </c>
      <c r="AG166" s="51">
        <v>66</v>
      </c>
      <c r="AH166" s="51">
        <v>65</v>
      </c>
      <c r="AI166" s="51">
        <v>55</v>
      </c>
      <c r="AJ166" s="51">
        <v>54</v>
      </c>
      <c r="AK166" s="51">
        <v>43</v>
      </c>
      <c r="AL166" s="50" t="s">
        <v>651</v>
      </c>
      <c r="AM166" s="47"/>
    </row>
    <row r="167" spans="1:39" ht="27" x14ac:dyDescent="0.4">
      <c r="A167" s="69">
        <f t="shared" si="18"/>
        <v>163</v>
      </c>
      <c r="B167" s="95"/>
      <c r="C167" s="47"/>
      <c r="D167" s="47"/>
      <c r="E167" s="47"/>
      <c r="F167" s="73"/>
      <c r="G167" s="73"/>
      <c r="H167" s="73"/>
      <c r="I167" s="73"/>
      <c r="J167" s="73" t="s">
        <v>62</v>
      </c>
      <c r="K167" s="73"/>
      <c r="L167" s="94"/>
      <c r="M167" s="73">
        <v>7</v>
      </c>
      <c r="N167" s="94"/>
      <c r="O167" s="53" t="s">
        <v>32</v>
      </c>
      <c r="P167" s="54" t="s">
        <v>736</v>
      </c>
      <c r="Q167" s="54" t="s">
        <v>544</v>
      </c>
      <c r="R167" s="53" t="s">
        <v>303</v>
      </c>
      <c r="S167" s="77" t="s">
        <v>416</v>
      </c>
      <c r="T167" s="77">
        <v>2</v>
      </c>
      <c r="U167" s="77" t="s">
        <v>505</v>
      </c>
      <c r="V167" s="77" t="s">
        <v>419</v>
      </c>
      <c r="W167" s="48">
        <f>Z167/223*T167*243/60</f>
        <v>23.10134529147982</v>
      </c>
      <c r="X167" s="86"/>
      <c r="Y167" s="75" t="s">
        <v>711</v>
      </c>
      <c r="Z167" s="50">
        <f t="shared" si="19"/>
        <v>636</v>
      </c>
      <c r="AA167" s="51">
        <v>60</v>
      </c>
      <c r="AB167" s="51">
        <v>72</v>
      </c>
      <c r="AC167" s="51">
        <v>55</v>
      </c>
      <c r="AD167" s="51">
        <v>61</v>
      </c>
      <c r="AE167" s="51">
        <v>57</v>
      </c>
      <c r="AF167" s="51">
        <v>48</v>
      </c>
      <c r="AG167" s="51">
        <v>66</v>
      </c>
      <c r="AH167" s="51">
        <v>65</v>
      </c>
      <c r="AI167" s="51">
        <v>55</v>
      </c>
      <c r="AJ167" s="51">
        <v>54</v>
      </c>
      <c r="AK167" s="51">
        <v>43</v>
      </c>
      <c r="AL167" s="50" t="s">
        <v>651</v>
      </c>
      <c r="AM167" s="47"/>
    </row>
    <row r="168" spans="1:39" s="1" customFormat="1" ht="49.5" customHeight="1" x14ac:dyDescent="0.4">
      <c r="A168" s="69">
        <f t="shared" ref="A168:A231" si="24">ROW(A168)-4</f>
        <v>164</v>
      </c>
      <c r="B168" s="97" t="s">
        <v>332</v>
      </c>
      <c r="C168" s="47" t="s">
        <v>58</v>
      </c>
      <c r="D168" s="47" t="s">
        <v>59</v>
      </c>
      <c r="E168" s="47" t="s">
        <v>70</v>
      </c>
      <c r="F168" s="73"/>
      <c r="G168" s="73"/>
      <c r="H168" s="73"/>
      <c r="I168" s="73"/>
      <c r="J168" s="73" t="s">
        <v>62</v>
      </c>
      <c r="K168" s="73"/>
      <c r="L168" s="101"/>
      <c r="M168" s="73" t="s">
        <v>844</v>
      </c>
      <c r="N168" s="101"/>
      <c r="O168" s="47" t="s">
        <v>843</v>
      </c>
      <c r="P168" s="54" t="s">
        <v>845</v>
      </c>
      <c r="Q168" s="54" t="s">
        <v>846</v>
      </c>
      <c r="R168" s="54"/>
      <c r="S168" s="77" t="s">
        <v>417</v>
      </c>
      <c r="T168" s="77">
        <v>180</v>
      </c>
      <c r="U168" s="77" t="s">
        <v>645</v>
      </c>
      <c r="V168" s="62">
        <v>300</v>
      </c>
      <c r="W168" s="72">
        <f t="shared" ref="W168:W169" si="25">V168/60</f>
        <v>5</v>
      </c>
      <c r="X168" s="48" t="s">
        <v>866</v>
      </c>
      <c r="Y168" s="64" t="s">
        <v>863</v>
      </c>
      <c r="Z168" s="50">
        <f t="shared" si="19"/>
        <v>2000</v>
      </c>
      <c r="AA168" s="51" t="s">
        <v>651</v>
      </c>
      <c r="AB168" s="51" t="s">
        <v>651</v>
      </c>
      <c r="AC168" s="51" t="s">
        <v>651</v>
      </c>
      <c r="AD168" s="51" t="s">
        <v>651</v>
      </c>
      <c r="AE168" s="51" t="s">
        <v>651</v>
      </c>
      <c r="AF168" s="51" t="s">
        <v>651</v>
      </c>
      <c r="AG168" s="51" t="s">
        <v>651</v>
      </c>
      <c r="AH168" s="51" t="s">
        <v>651</v>
      </c>
      <c r="AI168" s="51" t="s">
        <v>651</v>
      </c>
      <c r="AJ168" s="51">
        <v>2000</v>
      </c>
      <c r="AK168" s="51" t="s">
        <v>651</v>
      </c>
      <c r="AL168" s="51" t="s">
        <v>651</v>
      </c>
      <c r="AM168" s="51"/>
    </row>
    <row r="169" spans="1:39" s="1" customFormat="1" ht="49.5" customHeight="1" x14ac:dyDescent="0.4">
      <c r="A169" s="69">
        <f t="shared" si="24"/>
        <v>165</v>
      </c>
      <c r="B169" s="98"/>
      <c r="C169" s="47" t="s">
        <v>58</v>
      </c>
      <c r="D169" s="47" t="s">
        <v>59</v>
      </c>
      <c r="E169" s="47" t="s">
        <v>70</v>
      </c>
      <c r="F169" s="73"/>
      <c r="G169" s="73"/>
      <c r="H169" s="73"/>
      <c r="I169" s="73"/>
      <c r="J169" s="73" t="s">
        <v>62</v>
      </c>
      <c r="K169" s="73"/>
      <c r="L169" s="101"/>
      <c r="M169" s="73">
        <v>11</v>
      </c>
      <c r="N169" s="101"/>
      <c r="O169" s="47" t="s">
        <v>843</v>
      </c>
      <c r="P169" s="54" t="s">
        <v>847</v>
      </c>
      <c r="Q169" s="54" t="s">
        <v>874</v>
      </c>
      <c r="R169" s="54" t="s">
        <v>875</v>
      </c>
      <c r="S169" s="77" t="s">
        <v>649</v>
      </c>
      <c r="T169" s="77">
        <v>2</v>
      </c>
      <c r="U169" s="77" t="s">
        <v>645</v>
      </c>
      <c r="V169" s="62">
        <v>4000</v>
      </c>
      <c r="W169" s="72">
        <f t="shared" si="25"/>
        <v>66.666666666666671</v>
      </c>
      <c r="X169" s="48" t="s">
        <v>866</v>
      </c>
      <c r="Y169" s="64" t="s">
        <v>864</v>
      </c>
      <c r="Z169" s="50"/>
      <c r="AA169" s="51"/>
      <c r="AB169" s="51"/>
      <c r="AC169" s="51"/>
      <c r="AD169" s="51"/>
      <c r="AE169" s="51"/>
      <c r="AF169" s="51"/>
      <c r="AG169" s="51"/>
      <c r="AH169" s="51"/>
      <c r="AI169" s="51"/>
      <c r="AJ169" s="51"/>
      <c r="AK169" s="51"/>
      <c r="AL169" s="51"/>
      <c r="AM169" s="51"/>
    </row>
    <row r="170" spans="1:39" s="1" customFormat="1" ht="49.5" customHeight="1" x14ac:dyDescent="0.4">
      <c r="A170" s="69">
        <f t="shared" si="24"/>
        <v>166</v>
      </c>
      <c r="B170" s="98"/>
      <c r="C170" s="47" t="s">
        <v>58</v>
      </c>
      <c r="D170" s="47" t="s">
        <v>59</v>
      </c>
      <c r="E170" s="47" t="s">
        <v>70</v>
      </c>
      <c r="F170" s="73"/>
      <c r="G170" s="73"/>
      <c r="H170" s="73"/>
      <c r="I170" s="73"/>
      <c r="J170" s="73" t="s">
        <v>62</v>
      </c>
      <c r="K170" s="73"/>
      <c r="L170" s="101"/>
      <c r="M170" s="73">
        <v>12</v>
      </c>
      <c r="N170" s="101"/>
      <c r="O170" s="47" t="s">
        <v>550</v>
      </c>
      <c r="P170" s="54" t="s">
        <v>848</v>
      </c>
      <c r="Q170" s="54" t="s">
        <v>849</v>
      </c>
      <c r="R170" s="54" t="s">
        <v>850</v>
      </c>
      <c r="S170" s="77" t="s">
        <v>649</v>
      </c>
      <c r="T170" s="77">
        <v>3</v>
      </c>
      <c r="U170" s="77" t="s">
        <v>645</v>
      </c>
      <c r="V170" s="62">
        <v>6000</v>
      </c>
      <c r="W170" s="72">
        <f>V170/60</f>
        <v>100</v>
      </c>
      <c r="X170" s="48" t="s">
        <v>866</v>
      </c>
      <c r="Y170" s="64"/>
      <c r="Z170" s="50"/>
      <c r="AA170" s="51"/>
      <c r="AB170" s="51"/>
      <c r="AC170" s="51"/>
      <c r="AD170" s="51"/>
      <c r="AE170" s="51"/>
      <c r="AF170" s="51"/>
      <c r="AG170" s="51"/>
      <c r="AH170" s="51"/>
      <c r="AI170" s="51"/>
      <c r="AJ170" s="51"/>
      <c r="AK170" s="51"/>
      <c r="AL170" s="51"/>
      <c r="AM170" s="51"/>
    </row>
    <row r="171" spans="1:39" s="1" customFormat="1" ht="54" x14ac:dyDescent="0.4">
      <c r="A171" s="69">
        <f t="shared" si="24"/>
        <v>167</v>
      </c>
      <c r="B171" s="98"/>
      <c r="C171" s="47" t="s">
        <v>58</v>
      </c>
      <c r="D171" s="47" t="s">
        <v>59</v>
      </c>
      <c r="E171" s="47" t="s">
        <v>70</v>
      </c>
      <c r="F171" s="73"/>
      <c r="G171" s="73"/>
      <c r="H171" s="73"/>
      <c r="I171" s="73"/>
      <c r="J171" s="73" t="s">
        <v>62</v>
      </c>
      <c r="K171" s="73"/>
      <c r="L171" s="101"/>
      <c r="M171" s="71" t="s">
        <v>852</v>
      </c>
      <c r="N171" s="101"/>
      <c r="O171" s="47" t="s">
        <v>551</v>
      </c>
      <c r="P171" s="54" t="s">
        <v>552</v>
      </c>
      <c r="Q171" s="54" t="s">
        <v>851</v>
      </c>
      <c r="R171" s="54" t="s">
        <v>553</v>
      </c>
      <c r="S171" s="77" t="s">
        <v>416</v>
      </c>
      <c r="T171" s="77">
        <v>5</v>
      </c>
      <c r="U171" s="77" t="s">
        <v>645</v>
      </c>
      <c r="V171" s="62">
        <v>5000</v>
      </c>
      <c r="W171" s="72">
        <f t="shared" ref="W171:W173" si="26">V171/60</f>
        <v>83.333333333333329</v>
      </c>
      <c r="X171" s="48" t="s">
        <v>866</v>
      </c>
      <c r="Y171" s="64" t="s">
        <v>419</v>
      </c>
      <c r="Z171" s="50">
        <f t="shared" si="19"/>
        <v>2000</v>
      </c>
      <c r="AA171" s="51" t="s">
        <v>651</v>
      </c>
      <c r="AB171" s="51" t="s">
        <v>651</v>
      </c>
      <c r="AC171" s="51" t="s">
        <v>651</v>
      </c>
      <c r="AD171" s="51" t="s">
        <v>651</v>
      </c>
      <c r="AE171" s="51" t="s">
        <v>651</v>
      </c>
      <c r="AF171" s="51" t="s">
        <v>651</v>
      </c>
      <c r="AG171" s="51" t="s">
        <v>651</v>
      </c>
      <c r="AH171" s="51" t="s">
        <v>651</v>
      </c>
      <c r="AI171" s="51" t="s">
        <v>651</v>
      </c>
      <c r="AJ171" s="51">
        <v>2000</v>
      </c>
      <c r="AK171" s="51" t="s">
        <v>651</v>
      </c>
      <c r="AL171" s="51" t="s">
        <v>651</v>
      </c>
      <c r="AM171" s="51"/>
    </row>
    <row r="172" spans="1:39" s="1" customFormat="1" ht="40.5" x14ac:dyDescent="0.4">
      <c r="A172" s="69">
        <f t="shared" si="24"/>
        <v>168</v>
      </c>
      <c r="B172" s="98"/>
      <c r="C172" s="47" t="s">
        <v>58</v>
      </c>
      <c r="D172" s="47" t="s">
        <v>59</v>
      </c>
      <c r="E172" s="47" t="s">
        <v>70</v>
      </c>
      <c r="F172" s="73"/>
      <c r="G172" s="73"/>
      <c r="H172" s="73"/>
      <c r="I172" s="73"/>
      <c r="J172" s="73" t="s">
        <v>62</v>
      </c>
      <c r="K172" s="73"/>
      <c r="L172" s="101"/>
      <c r="M172" s="73">
        <v>14</v>
      </c>
      <c r="N172" s="101"/>
      <c r="O172" s="47" t="s">
        <v>818</v>
      </c>
      <c r="P172" s="54" t="s">
        <v>853</v>
      </c>
      <c r="Q172" s="54" t="s">
        <v>854</v>
      </c>
      <c r="R172" s="54"/>
      <c r="S172" s="77" t="s">
        <v>416</v>
      </c>
      <c r="T172" s="77">
        <v>2</v>
      </c>
      <c r="U172" s="77" t="s">
        <v>645</v>
      </c>
      <c r="V172" s="62">
        <v>50</v>
      </c>
      <c r="W172" s="72">
        <f t="shared" si="26"/>
        <v>0.83333333333333337</v>
      </c>
      <c r="X172" s="48" t="s">
        <v>866</v>
      </c>
      <c r="Y172" s="64"/>
      <c r="Z172" s="50"/>
      <c r="AA172" s="51"/>
      <c r="AB172" s="51"/>
      <c r="AC172" s="51"/>
      <c r="AD172" s="51"/>
      <c r="AE172" s="51"/>
      <c r="AF172" s="51"/>
      <c r="AG172" s="51"/>
      <c r="AH172" s="51"/>
      <c r="AI172" s="51"/>
      <c r="AJ172" s="51"/>
      <c r="AK172" s="51"/>
      <c r="AL172" s="51"/>
      <c r="AM172" s="51"/>
    </row>
    <row r="173" spans="1:39" s="1" customFormat="1" ht="108" customHeight="1" x14ac:dyDescent="0.4">
      <c r="A173" s="69">
        <f t="shared" si="24"/>
        <v>169</v>
      </c>
      <c r="B173" s="98"/>
      <c r="C173" s="47" t="s">
        <v>58</v>
      </c>
      <c r="D173" s="47" t="s">
        <v>59</v>
      </c>
      <c r="E173" s="47" t="s">
        <v>70</v>
      </c>
      <c r="F173" s="73"/>
      <c r="G173" s="73"/>
      <c r="H173" s="73"/>
      <c r="I173" s="73"/>
      <c r="J173" s="73" t="s">
        <v>62</v>
      </c>
      <c r="K173" s="73"/>
      <c r="L173" s="101"/>
      <c r="M173" s="73">
        <v>15</v>
      </c>
      <c r="N173" s="101"/>
      <c r="O173" s="47" t="s">
        <v>137</v>
      </c>
      <c r="P173" s="54" t="s">
        <v>554</v>
      </c>
      <c r="Q173" s="54" t="s">
        <v>555</v>
      </c>
      <c r="R173" s="54" t="s">
        <v>855</v>
      </c>
      <c r="S173" s="62" t="s">
        <v>416</v>
      </c>
      <c r="T173" s="62">
        <v>5</v>
      </c>
      <c r="U173" s="62" t="s">
        <v>645</v>
      </c>
      <c r="V173" s="62">
        <v>5000</v>
      </c>
      <c r="W173" s="72">
        <f t="shared" si="26"/>
        <v>83.333333333333329</v>
      </c>
      <c r="X173" s="48" t="s">
        <v>866</v>
      </c>
      <c r="Y173" s="64" t="s">
        <v>419</v>
      </c>
      <c r="Z173" s="50">
        <f t="shared" si="19"/>
        <v>2000</v>
      </c>
      <c r="AA173" s="51" t="s">
        <v>651</v>
      </c>
      <c r="AB173" s="51" t="s">
        <v>651</v>
      </c>
      <c r="AC173" s="51" t="s">
        <v>651</v>
      </c>
      <c r="AD173" s="51" t="s">
        <v>651</v>
      </c>
      <c r="AE173" s="51" t="s">
        <v>651</v>
      </c>
      <c r="AF173" s="51" t="s">
        <v>651</v>
      </c>
      <c r="AG173" s="51" t="s">
        <v>651</v>
      </c>
      <c r="AH173" s="51" t="s">
        <v>651</v>
      </c>
      <c r="AI173" s="51" t="s">
        <v>651</v>
      </c>
      <c r="AJ173" s="51">
        <v>2000</v>
      </c>
      <c r="AK173" s="51" t="s">
        <v>651</v>
      </c>
      <c r="AL173" s="51" t="s">
        <v>651</v>
      </c>
      <c r="AM173" s="51"/>
    </row>
    <row r="174" spans="1:39" s="1" customFormat="1" ht="180" customHeight="1" x14ac:dyDescent="0.4">
      <c r="A174" s="69">
        <f t="shared" si="24"/>
        <v>170</v>
      </c>
      <c r="B174" s="98"/>
      <c r="C174" s="47" t="s">
        <v>58</v>
      </c>
      <c r="D174" s="47" t="s">
        <v>59</v>
      </c>
      <c r="E174" s="47" t="s">
        <v>70</v>
      </c>
      <c r="F174" s="73"/>
      <c r="G174" s="73"/>
      <c r="H174" s="73"/>
      <c r="I174" s="73"/>
      <c r="J174" s="73" t="s">
        <v>62</v>
      </c>
      <c r="K174" s="73"/>
      <c r="L174" s="101"/>
      <c r="M174" s="73">
        <v>16</v>
      </c>
      <c r="N174" s="101"/>
      <c r="O174" s="47" t="s">
        <v>32</v>
      </c>
      <c r="P174" s="54" t="s">
        <v>556</v>
      </c>
      <c r="Q174" s="54" t="s">
        <v>873</v>
      </c>
      <c r="R174" s="54" t="s">
        <v>856</v>
      </c>
      <c r="S174" s="62" t="s">
        <v>417</v>
      </c>
      <c r="T174" s="62">
        <v>60</v>
      </c>
      <c r="U174" s="62" t="s">
        <v>645</v>
      </c>
      <c r="V174" s="62">
        <v>60</v>
      </c>
      <c r="W174" s="63">
        <f t="shared" ref="W174" si="27">V174/60</f>
        <v>1</v>
      </c>
      <c r="X174" s="48" t="s">
        <v>866</v>
      </c>
      <c r="Y174" s="64" t="s">
        <v>651</v>
      </c>
      <c r="Z174" s="50">
        <f t="shared" si="19"/>
        <v>2000</v>
      </c>
      <c r="AA174" s="51" t="s">
        <v>651</v>
      </c>
      <c r="AB174" s="51" t="s">
        <v>651</v>
      </c>
      <c r="AC174" s="51" t="s">
        <v>651</v>
      </c>
      <c r="AD174" s="51" t="s">
        <v>651</v>
      </c>
      <c r="AE174" s="51" t="s">
        <v>651</v>
      </c>
      <c r="AF174" s="51" t="s">
        <v>651</v>
      </c>
      <c r="AG174" s="51" t="s">
        <v>651</v>
      </c>
      <c r="AH174" s="51" t="s">
        <v>651</v>
      </c>
      <c r="AI174" s="51" t="s">
        <v>651</v>
      </c>
      <c r="AJ174" s="51" t="s">
        <v>651</v>
      </c>
      <c r="AK174" s="51">
        <v>2000</v>
      </c>
      <c r="AL174" s="51" t="s">
        <v>651</v>
      </c>
      <c r="AM174" s="51"/>
    </row>
    <row r="175" spans="1:39" s="1" customFormat="1" ht="40.5" x14ac:dyDescent="0.4">
      <c r="A175" s="69">
        <f t="shared" si="24"/>
        <v>171</v>
      </c>
      <c r="B175" s="98"/>
      <c r="C175" s="47" t="s">
        <v>58</v>
      </c>
      <c r="D175" s="47" t="s">
        <v>59</v>
      </c>
      <c r="E175" s="47" t="s">
        <v>70</v>
      </c>
      <c r="F175" s="73"/>
      <c r="G175" s="73"/>
      <c r="H175" s="73"/>
      <c r="I175" s="73"/>
      <c r="J175" s="73" t="s">
        <v>62</v>
      </c>
      <c r="K175" s="73"/>
      <c r="L175" s="101"/>
      <c r="M175" s="73">
        <v>17</v>
      </c>
      <c r="N175" s="101"/>
      <c r="O175" s="47" t="s">
        <v>104</v>
      </c>
      <c r="P175" s="54" t="s">
        <v>261</v>
      </c>
      <c r="Q175" s="54" t="s">
        <v>328</v>
      </c>
      <c r="R175" s="54"/>
      <c r="S175" s="62" t="s">
        <v>650</v>
      </c>
      <c r="T175" s="62" t="s">
        <v>651</v>
      </c>
      <c r="U175" s="62" t="s">
        <v>476</v>
      </c>
      <c r="V175" s="62">
        <v>10</v>
      </c>
      <c r="W175" s="63">
        <f>V175*29/60</f>
        <v>4.833333333333333</v>
      </c>
      <c r="X175" s="48" t="s">
        <v>866</v>
      </c>
      <c r="Y175" s="64" t="s">
        <v>651</v>
      </c>
      <c r="Z175" s="50">
        <f t="shared" si="19"/>
        <v>2000</v>
      </c>
      <c r="AA175" s="51" t="s">
        <v>651</v>
      </c>
      <c r="AB175" s="51" t="s">
        <v>651</v>
      </c>
      <c r="AC175" s="51" t="s">
        <v>651</v>
      </c>
      <c r="AD175" s="51" t="s">
        <v>651</v>
      </c>
      <c r="AE175" s="51" t="s">
        <v>651</v>
      </c>
      <c r="AF175" s="51" t="s">
        <v>651</v>
      </c>
      <c r="AG175" s="51" t="s">
        <v>651</v>
      </c>
      <c r="AH175" s="51" t="s">
        <v>651</v>
      </c>
      <c r="AI175" s="51" t="s">
        <v>651</v>
      </c>
      <c r="AJ175" s="51" t="s">
        <v>651</v>
      </c>
      <c r="AK175" s="51">
        <v>2000</v>
      </c>
      <c r="AL175" s="51" t="s">
        <v>651</v>
      </c>
      <c r="AM175" s="51"/>
    </row>
    <row r="176" spans="1:39" s="1" customFormat="1" ht="67.5" x14ac:dyDescent="0.4">
      <c r="A176" s="69">
        <f t="shared" si="24"/>
        <v>172</v>
      </c>
      <c r="B176" s="98"/>
      <c r="C176" s="47" t="s">
        <v>58</v>
      </c>
      <c r="D176" s="47" t="s">
        <v>59</v>
      </c>
      <c r="E176" s="47" t="s">
        <v>70</v>
      </c>
      <c r="F176" s="73"/>
      <c r="G176" s="73"/>
      <c r="H176" s="73"/>
      <c r="I176" s="73"/>
      <c r="J176" s="73" t="s">
        <v>62</v>
      </c>
      <c r="K176" s="73"/>
      <c r="L176" s="101"/>
      <c r="M176" s="73">
        <v>18</v>
      </c>
      <c r="N176" s="101"/>
      <c r="O176" s="47" t="s">
        <v>92</v>
      </c>
      <c r="P176" s="54" t="s">
        <v>262</v>
      </c>
      <c r="Q176" s="54" t="s">
        <v>327</v>
      </c>
      <c r="R176" s="54" t="s">
        <v>269</v>
      </c>
      <c r="S176" s="62" t="s">
        <v>416</v>
      </c>
      <c r="T176" s="62">
        <v>5</v>
      </c>
      <c r="U176" s="62" t="s">
        <v>476</v>
      </c>
      <c r="V176" s="62">
        <v>150</v>
      </c>
      <c r="W176" s="63">
        <f t="shared" ref="W176" si="28">V176*29/60</f>
        <v>72.5</v>
      </c>
      <c r="X176" s="48" t="s">
        <v>866</v>
      </c>
      <c r="Y176" s="64" t="s">
        <v>651</v>
      </c>
      <c r="Z176" s="50">
        <f t="shared" si="19"/>
        <v>70</v>
      </c>
      <c r="AA176" s="51" t="s">
        <v>651</v>
      </c>
      <c r="AB176" s="51" t="s">
        <v>651</v>
      </c>
      <c r="AC176" s="51" t="s">
        <v>651</v>
      </c>
      <c r="AD176" s="51" t="s">
        <v>651</v>
      </c>
      <c r="AE176" s="51" t="s">
        <v>651</v>
      </c>
      <c r="AF176" s="51" t="s">
        <v>651</v>
      </c>
      <c r="AG176" s="51" t="s">
        <v>651</v>
      </c>
      <c r="AH176" s="51" t="s">
        <v>651</v>
      </c>
      <c r="AI176" s="51" t="s">
        <v>651</v>
      </c>
      <c r="AJ176" s="51" t="s">
        <v>651</v>
      </c>
      <c r="AK176" s="51">
        <v>70</v>
      </c>
      <c r="AL176" s="51" t="s">
        <v>651</v>
      </c>
      <c r="AM176" s="51"/>
    </row>
    <row r="177" spans="1:39" s="1" customFormat="1" ht="40.5" x14ac:dyDescent="0.4">
      <c r="A177" s="69">
        <f t="shared" si="24"/>
        <v>173</v>
      </c>
      <c r="B177" s="98"/>
      <c r="C177" s="47" t="s">
        <v>58</v>
      </c>
      <c r="D177" s="47" t="s">
        <v>59</v>
      </c>
      <c r="E177" s="47" t="s">
        <v>70</v>
      </c>
      <c r="F177" s="73"/>
      <c r="G177" s="73"/>
      <c r="H177" s="73"/>
      <c r="I177" s="73"/>
      <c r="J177" s="73" t="s">
        <v>62</v>
      </c>
      <c r="K177" s="73"/>
      <c r="L177" s="101"/>
      <c r="M177" s="73">
        <v>19</v>
      </c>
      <c r="N177" s="101"/>
      <c r="O177" s="47" t="s">
        <v>25</v>
      </c>
      <c r="P177" s="54" t="s">
        <v>259</v>
      </c>
      <c r="Q177" s="54" t="s">
        <v>263</v>
      </c>
      <c r="R177" s="54"/>
      <c r="S177" s="62" t="s">
        <v>416</v>
      </c>
      <c r="T177" s="62">
        <v>10</v>
      </c>
      <c r="U177" s="62" t="s">
        <v>476</v>
      </c>
      <c r="V177" s="62">
        <v>500</v>
      </c>
      <c r="W177" s="63">
        <f>V177*60/60</f>
        <v>500</v>
      </c>
      <c r="X177" s="48" t="s">
        <v>866</v>
      </c>
      <c r="Y177" s="64" t="s">
        <v>651</v>
      </c>
      <c r="Z177" s="50">
        <f t="shared" si="19"/>
        <v>2000</v>
      </c>
      <c r="AA177" s="51" t="s">
        <v>651</v>
      </c>
      <c r="AB177" s="51" t="s">
        <v>651</v>
      </c>
      <c r="AC177" s="51" t="s">
        <v>651</v>
      </c>
      <c r="AD177" s="51" t="s">
        <v>651</v>
      </c>
      <c r="AE177" s="51" t="s">
        <v>651</v>
      </c>
      <c r="AF177" s="51" t="s">
        <v>651</v>
      </c>
      <c r="AG177" s="51" t="s">
        <v>651</v>
      </c>
      <c r="AH177" s="51" t="s">
        <v>651</v>
      </c>
      <c r="AI177" s="51" t="s">
        <v>651</v>
      </c>
      <c r="AJ177" s="51" t="s">
        <v>651</v>
      </c>
      <c r="AK177" s="51">
        <v>2000</v>
      </c>
      <c r="AL177" s="51" t="s">
        <v>557</v>
      </c>
      <c r="AM177" s="47" t="s">
        <v>701</v>
      </c>
    </row>
    <row r="178" spans="1:39" s="1" customFormat="1" ht="40.5" x14ac:dyDescent="0.4">
      <c r="A178" s="69">
        <f t="shared" si="24"/>
        <v>174</v>
      </c>
      <c r="B178" s="98"/>
      <c r="C178" s="47" t="s">
        <v>58</v>
      </c>
      <c r="D178" s="47" t="s">
        <v>59</v>
      </c>
      <c r="E178" s="47" t="s">
        <v>70</v>
      </c>
      <c r="F178" s="73"/>
      <c r="G178" s="73"/>
      <c r="H178" s="73"/>
      <c r="I178" s="73"/>
      <c r="J178" s="73" t="s">
        <v>62</v>
      </c>
      <c r="K178" s="73"/>
      <c r="L178" s="101"/>
      <c r="M178" s="73">
        <v>20</v>
      </c>
      <c r="N178" s="101"/>
      <c r="O178" s="47" t="s">
        <v>108</v>
      </c>
      <c r="P178" s="54" t="s">
        <v>264</v>
      </c>
      <c r="Q178" s="54" t="s">
        <v>265</v>
      </c>
      <c r="R178" s="54"/>
      <c r="S178" s="62" t="s">
        <v>416</v>
      </c>
      <c r="T178" s="62">
        <v>1</v>
      </c>
      <c r="U178" s="62" t="s">
        <v>476</v>
      </c>
      <c r="V178" s="62">
        <v>50</v>
      </c>
      <c r="W178" s="63">
        <f t="shared" ref="W178:W181" si="29">V178*60/60</f>
        <v>50</v>
      </c>
      <c r="X178" s="48" t="s">
        <v>866</v>
      </c>
      <c r="Y178" s="64" t="s">
        <v>651</v>
      </c>
      <c r="Z178" s="50">
        <f t="shared" si="19"/>
        <v>900</v>
      </c>
      <c r="AA178" s="51" t="s">
        <v>651</v>
      </c>
      <c r="AB178" s="51" t="s">
        <v>651</v>
      </c>
      <c r="AC178" s="51" t="s">
        <v>651</v>
      </c>
      <c r="AD178" s="51" t="s">
        <v>651</v>
      </c>
      <c r="AE178" s="51" t="s">
        <v>651</v>
      </c>
      <c r="AF178" s="51" t="s">
        <v>651</v>
      </c>
      <c r="AG178" s="51" t="s">
        <v>651</v>
      </c>
      <c r="AH178" s="51" t="s">
        <v>651</v>
      </c>
      <c r="AI178" s="51" t="s">
        <v>651</v>
      </c>
      <c r="AJ178" s="51" t="s">
        <v>651</v>
      </c>
      <c r="AK178" s="51">
        <v>900</v>
      </c>
      <c r="AL178" s="51" t="s">
        <v>557</v>
      </c>
      <c r="AM178" s="47" t="s">
        <v>701</v>
      </c>
    </row>
    <row r="179" spans="1:39" s="1" customFormat="1" ht="40.5" x14ac:dyDescent="0.4">
      <c r="A179" s="69">
        <f t="shared" si="24"/>
        <v>175</v>
      </c>
      <c r="B179" s="98"/>
      <c r="C179" s="47" t="s">
        <v>58</v>
      </c>
      <c r="D179" s="47" t="s">
        <v>59</v>
      </c>
      <c r="E179" s="47" t="s">
        <v>70</v>
      </c>
      <c r="F179" s="73"/>
      <c r="G179" s="73"/>
      <c r="H179" s="73"/>
      <c r="I179" s="73"/>
      <c r="J179" s="73" t="s">
        <v>62</v>
      </c>
      <c r="K179" s="73"/>
      <c r="L179" s="101"/>
      <c r="M179" s="73">
        <v>21</v>
      </c>
      <c r="N179" s="101"/>
      <c r="O179" s="47" t="s">
        <v>108</v>
      </c>
      <c r="P179" s="54" t="s">
        <v>266</v>
      </c>
      <c r="Q179" s="54" t="s">
        <v>268</v>
      </c>
      <c r="R179" s="54" t="s">
        <v>558</v>
      </c>
      <c r="S179" s="62" t="s">
        <v>416</v>
      </c>
      <c r="T179" s="62">
        <v>5</v>
      </c>
      <c r="U179" s="62" t="s">
        <v>476</v>
      </c>
      <c r="V179" s="62">
        <v>25</v>
      </c>
      <c r="W179" s="63">
        <f t="shared" si="29"/>
        <v>25</v>
      </c>
      <c r="X179" s="48" t="s">
        <v>866</v>
      </c>
      <c r="Y179" s="64" t="s">
        <v>651</v>
      </c>
      <c r="Z179" s="50">
        <f t="shared" si="19"/>
        <v>100</v>
      </c>
      <c r="AA179" s="51" t="s">
        <v>651</v>
      </c>
      <c r="AB179" s="51" t="s">
        <v>651</v>
      </c>
      <c r="AC179" s="51" t="s">
        <v>651</v>
      </c>
      <c r="AD179" s="51" t="s">
        <v>651</v>
      </c>
      <c r="AE179" s="51" t="s">
        <v>651</v>
      </c>
      <c r="AF179" s="51" t="s">
        <v>651</v>
      </c>
      <c r="AG179" s="51" t="s">
        <v>651</v>
      </c>
      <c r="AH179" s="51" t="s">
        <v>651</v>
      </c>
      <c r="AI179" s="51" t="s">
        <v>651</v>
      </c>
      <c r="AJ179" s="51" t="s">
        <v>651</v>
      </c>
      <c r="AK179" s="51">
        <v>100</v>
      </c>
      <c r="AL179" s="51" t="s">
        <v>557</v>
      </c>
      <c r="AM179" s="51"/>
    </row>
    <row r="180" spans="1:39" s="1" customFormat="1" ht="40.5" x14ac:dyDescent="0.4">
      <c r="A180" s="69">
        <f t="shared" si="24"/>
        <v>176</v>
      </c>
      <c r="B180" s="98"/>
      <c r="C180" s="47" t="s">
        <v>58</v>
      </c>
      <c r="D180" s="47" t="s">
        <v>59</v>
      </c>
      <c r="E180" s="47" t="s">
        <v>70</v>
      </c>
      <c r="F180" s="73"/>
      <c r="G180" s="73"/>
      <c r="H180" s="73"/>
      <c r="I180" s="73"/>
      <c r="J180" s="73" t="s">
        <v>62</v>
      </c>
      <c r="K180" s="73"/>
      <c r="L180" s="101"/>
      <c r="M180" s="73">
        <v>22</v>
      </c>
      <c r="N180" s="101"/>
      <c r="O180" s="47" t="s">
        <v>108</v>
      </c>
      <c r="P180" s="54" t="s">
        <v>267</v>
      </c>
      <c r="Q180" s="54" t="s">
        <v>559</v>
      </c>
      <c r="R180" s="54" t="s">
        <v>560</v>
      </c>
      <c r="S180" s="62" t="s">
        <v>417</v>
      </c>
      <c r="T180" s="62">
        <v>5</v>
      </c>
      <c r="U180" s="62" t="s">
        <v>476</v>
      </c>
      <c r="V180" s="62">
        <v>5</v>
      </c>
      <c r="W180" s="63">
        <f>V180*31/60</f>
        <v>2.5833333333333335</v>
      </c>
      <c r="X180" s="48" t="s">
        <v>866</v>
      </c>
      <c r="Y180" s="64" t="s">
        <v>651</v>
      </c>
      <c r="Z180" s="50">
        <f t="shared" si="19"/>
        <v>1000</v>
      </c>
      <c r="AA180" s="51" t="s">
        <v>651</v>
      </c>
      <c r="AB180" s="51" t="s">
        <v>651</v>
      </c>
      <c r="AC180" s="51" t="s">
        <v>651</v>
      </c>
      <c r="AD180" s="51" t="s">
        <v>651</v>
      </c>
      <c r="AE180" s="51" t="s">
        <v>651</v>
      </c>
      <c r="AF180" s="51" t="s">
        <v>651</v>
      </c>
      <c r="AG180" s="51" t="s">
        <v>651</v>
      </c>
      <c r="AH180" s="51" t="s">
        <v>651</v>
      </c>
      <c r="AI180" s="51" t="s">
        <v>651</v>
      </c>
      <c r="AJ180" s="51" t="s">
        <v>651</v>
      </c>
      <c r="AK180" s="51" t="s">
        <v>651</v>
      </c>
      <c r="AL180" s="51">
        <v>1000</v>
      </c>
      <c r="AM180" s="51"/>
    </row>
    <row r="181" spans="1:39" s="1" customFormat="1" ht="40.5" x14ac:dyDescent="0.4">
      <c r="A181" s="69">
        <f t="shared" si="24"/>
        <v>177</v>
      </c>
      <c r="B181" s="98"/>
      <c r="C181" s="47" t="s">
        <v>58</v>
      </c>
      <c r="D181" s="47" t="s">
        <v>59</v>
      </c>
      <c r="E181" s="47" t="s">
        <v>70</v>
      </c>
      <c r="F181" s="73"/>
      <c r="G181" s="73"/>
      <c r="H181" s="73"/>
      <c r="I181" s="73"/>
      <c r="J181" s="73" t="s">
        <v>62</v>
      </c>
      <c r="K181" s="73"/>
      <c r="L181" s="101"/>
      <c r="M181" s="73">
        <v>23</v>
      </c>
      <c r="N181" s="101"/>
      <c r="O181" s="47" t="s">
        <v>32</v>
      </c>
      <c r="P181" s="54" t="s">
        <v>619</v>
      </c>
      <c r="Q181" s="54" t="s">
        <v>561</v>
      </c>
      <c r="R181" s="54" t="s">
        <v>562</v>
      </c>
      <c r="S181" s="62" t="s">
        <v>417</v>
      </c>
      <c r="T181" s="62">
        <v>10</v>
      </c>
      <c r="U181" s="62" t="s">
        <v>476</v>
      </c>
      <c r="V181" s="62">
        <v>20</v>
      </c>
      <c r="W181" s="63">
        <f t="shared" si="29"/>
        <v>20</v>
      </c>
      <c r="X181" s="48" t="s">
        <v>866</v>
      </c>
      <c r="Y181" s="64" t="s">
        <v>651</v>
      </c>
      <c r="Z181" s="50">
        <f t="shared" si="19"/>
        <v>2000</v>
      </c>
      <c r="AA181" s="51" t="s">
        <v>651</v>
      </c>
      <c r="AB181" s="51" t="s">
        <v>651</v>
      </c>
      <c r="AC181" s="51" t="s">
        <v>651</v>
      </c>
      <c r="AD181" s="51" t="s">
        <v>651</v>
      </c>
      <c r="AE181" s="51" t="s">
        <v>651</v>
      </c>
      <c r="AF181" s="51" t="s">
        <v>651</v>
      </c>
      <c r="AG181" s="51" t="s">
        <v>651</v>
      </c>
      <c r="AH181" s="51" t="s">
        <v>651</v>
      </c>
      <c r="AI181" s="51" t="s">
        <v>651</v>
      </c>
      <c r="AJ181" s="51" t="s">
        <v>651</v>
      </c>
      <c r="AK181" s="51">
        <v>2000</v>
      </c>
      <c r="AL181" s="51" t="s">
        <v>557</v>
      </c>
      <c r="AM181" s="47" t="s">
        <v>701</v>
      </c>
    </row>
    <row r="182" spans="1:39" s="1" customFormat="1" ht="40.5" x14ac:dyDescent="0.4">
      <c r="A182" s="69">
        <f t="shared" si="24"/>
        <v>178</v>
      </c>
      <c r="B182" s="98"/>
      <c r="C182" s="47" t="s">
        <v>58</v>
      </c>
      <c r="D182" s="47" t="s">
        <v>59</v>
      </c>
      <c r="E182" s="47" t="s">
        <v>70</v>
      </c>
      <c r="F182" s="73"/>
      <c r="G182" s="73"/>
      <c r="H182" s="73"/>
      <c r="I182" s="73"/>
      <c r="J182" s="73" t="s">
        <v>62</v>
      </c>
      <c r="K182" s="73"/>
      <c r="L182" s="102"/>
      <c r="M182" s="73">
        <v>30</v>
      </c>
      <c r="N182" s="102"/>
      <c r="O182" s="47" t="s">
        <v>32</v>
      </c>
      <c r="P182" s="54" t="s">
        <v>32</v>
      </c>
      <c r="Q182" s="54" t="s">
        <v>857</v>
      </c>
      <c r="R182" s="54" t="s">
        <v>858</v>
      </c>
      <c r="S182" s="62" t="s">
        <v>870</v>
      </c>
      <c r="T182" s="62" t="s">
        <v>870</v>
      </c>
      <c r="U182" s="62" t="s">
        <v>870</v>
      </c>
      <c r="V182" s="62" t="s">
        <v>870</v>
      </c>
      <c r="W182" s="62" t="s">
        <v>870</v>
      </c>
      <c r="X182" s="48" t="s">
        <v>866</v>
      </c>
      <c r="Y182" s="64"/>
      <c r="Z182" s="50"/>
      <c r="AA182" s="51"/>
      <c r="AB182" s="51"/>
      <c r="AC182" s="51"/>
      <c r="AD182" s="51"/>
      <c r="AE182" s="51"/>
      <c r="AF182" s="51"/>
      <c r="AG182" s="51"/>
      <c r="AH182" s="51"/>
      <c r="AI182" s="51"/>
      <c r="AJ182" s="51"/>
      <c r="AK182" s="51"/>
      <c r="AL182" s="51"/>
      <c r="AM182" s="47"/>
    </row>
    <row r="183" spans="1:39" s="1" customFormat="1" ht="54" x14ac:dyDescent="0.4">
      <c r="A183" s="69">
        <f t="shared" si="24"/>
        <v>179</v>
      </c>
      <c r="B183" s="98"/>
      <c r="C183" s="47" t="s">
        <v>58</v>
      </c>
      <c r="D183" s="47" t="s">
        <v>59</v>
      </c>
      <c r="E183" s="47" t="s">
        <v>70</v>
      </c>
      <c r="F183" s="73"/>
      <c r="G183" s="73"/>
      <c r="H183" s="73"/>
      <c r="I183" s="73"/>
      <c r="J183" s="73" t="s">
        <v>62</v>
      </c>
      <c r="K183" s="73"/>
      <c r="L183" s="100" t="s">
        <v>823</v>
      </c>
      <c r="M183" s="73">
        <v>1</v>
      </c>
      <c r="N183" s="100" t="s">
        <v>859</v>
      </c>
      <c r="O183" s="47" t="s">
        <v>32</v>
      </c>
      <c r="P183" s="54" t="s">
        <v>270</v>
      </c>
      <c r="Q183" s="54" t="s">
        <v>271</v>
      </c>
      <c r="R183" s="54" t="s">
        <v>283</v>
      </c>
      <c r="S183" s="62" t="s">
        <v>416</v>
      </c>
      <c r="T183" s="62">
        <v>3</v>
      </c>
      <c r="U183" s="62" t="s">
        <v>476</v>
      </c>
      <c r="V183" s="62">
        <v>6</v>
      </c>
      <c r="W183" s="63">
        <f>V183*243/60</f>
        <v>24.3</v>
      </c>
      <c r="X183" s="48" t="s">
        <v>866</v>
      </c>
      <c r="Y183" s="64" t="s">
        <v>651</v>
      </c>
      <c r="Z183" s="50">
        <f t="shared" si="19"/>
        <v>360</v>
      </c>
      <c r="AA183" s="50">
        <v>30</v>
      </c>
      <c r="AB183" s="50">
        <v>30</v>
      </c>
      <c r="AC183" s="50">
        <v>30</v>
      </c>
      <c r="AD183" s="50">
        <v>30</v>
      </c>
      <c r="AE183" s="50">
        <v>30</v>
      </c>
      <c r="AF183" s="50">
        <v>30</v>
      </c>
      <c r="AG183" s="50">
        <v>30</v>
      </c>
      <c r="AH183" s="50">
        <v>30</v>
      </c>
      <c r="AI183" s="50">
        <v>30</v>
      </c>
      <c r="AJ183" s="50">
        <v>30</v>
      </c>
      <c r="AK183" s="50">
        <v>30</v>
      </c>
      <c r="AL183" s="50">
        <v>30</v>
      </c>
      <c r="AM183" s="51"/>
    </row>
    <row r="184" spans="1:39" s="1" customFormat="1" ht="40.5" x14ac:dyDescent="0.4">
      <c r="A184" s="69">
        <f t="shared" si="24"/>
        <v>180</v>
      </c>
      <c r="B184" s="98"/>
      <c r="C184" s="47" t="s">
        <v>58</v>
      </c>
      <c r="D184" s="47" t="s">
        <v>59</v>
      </c>
      <c r="E184" s="47" t="s">
        <v>70</v>
      </c>
      <c r="F184" s="73"/>
      <c r="G184" s="73"/>
      <c r="H184" s="73"/>
      <c r="I184" s="73"/>
      <c r="J184" s="73" t="s">
        <v>62</v>
      </c>
      <c r="K184" s="73"/>
      <c r="L184" s="101"/>
      <c r="M184" s="73">
        <v>2</v>
      </c>
      <c r="N184" s="101"/>
      <c r="O184" s="47" t="s">
        <v>104</v>
      </c>
      <c r="P184" s="54" t="s">
        <v>272</v>
      </c>
      <c r="Q184" s="54" t="s">
        <v>273</v>
      </c>
      <c r="R184" s="54"/>
      <c r="S184" s="62" t="s">
        <v>416</v>
      </c>
      <c r="T184" s="62">
        <v>1</v>
      </c>
      <c r="U184" s="62" t="s">
        <v>476</v>
      </c>
      <c r="V184" s="62">
        <v>2</v>
      </c>
      <c r="W184" s="63">
        <f t="shared" ref="W184:W193" si="30">V184*243/60</f>
        <v>8.1</v>
      </c>
      <c r="X184" s="48" t="s">
        <v>866</v>
      </c>
      <c r="Y184" s="64" t="s">
        <v>651</v>
      </c>
      <c r="Z184" s="50">
        <f t="shared" si="19"/>
        <v>360</v>
      </c>
      <c r="AA184" s="50">
        <v>30</v>
      </c>
      <c r="AB184" s="50">
        <v>30</v>
      </c>
      <c r="AC184" s="50">
        <v>30</v>
      </c>
      <c r="AD184" s="50">
        <v>30</v>
      </c>
      <c r="AE184" s="50">
        <v>30</v>
      </c>
      <c r="AF184" s="50">
        <v>30</v>
      </c>
      <c r="AG184" s="50">
        <v>30</v>
      </c>
      <c r="AH184" s="50">
        <v>30</v>
      </c>
      <c r="AI184" s="50">
        <v>30</v>
      </c>
      <c r="AJ184" s="50">
        <v>30</v>
      </c>
      <c r="AK184" s="50">
        <v>30</v>
      </c>
      <c r="AL184" s="50">
        <v>30</v>
      </c>
      <c r="AM184" s="51"/>
    </row>
    <row r="185" spans="1:39" s="1" customFormat="1" ht="40.5" x14ac:dyDescent="0.4">
      <c r="A185" s="69">
        <f t="shared" si="24"/>
        <v>181</v>
      </c>
      <c r="B185" s="98"/>
      <c r="C185" s="47" t="s">
        <v>58</v>
      </c>
      <c r="D185" s="47" t="s">
        <v>59</v>
      </c>
      <c r="E185" s="47" t="s">
        <v>70</v>
      </c>
      <c r="F185" s="73"/>
      <c r="G185" s="73"/>
      <c r="H185" s="73"/>
      <c r="I185" s="73"/>
      <c r="J185" s="73" t="s">
        <v>62</v>
      </c>
      <c r="K185" s="73"/>
      <c r="L185" s="101"/>
      <c r="M185" s="73">
        <v>3</v>
      </c>
      <c r="N185" s="101"/>
      <c r="O185" s="47" t="s">
        <v>108</v>
      </c>
      <c r="P185" s="54" t="s">
        <v>267</v>
      </c>
      <c r="Q185" s="54" t="s">
        <v>282</v>
      </c>
      <c r="R185" s="54"/>
      <c r="S185" s="62" t="s">
        <v>416</v>
      </c>
      <c r="T185" s="62">
        <v>5</v>
      </c>
      <c r="U185" s="62" t="s">
        <v>476</v>
      </c>
      <c r="V185" s="62">
        <v>10</v>
      </c>
      <c r="W185" s="63">
        <f t="shared" si="30"/>
        <v>40.5</v>
      </c>
      <c r="X185" s="48" t="s">
        <v>866</v>
      </c>
      <c r="Y185" s="64" t="s">
        <v>651</v>
      </c>
      <c r="Z185" s="50">
        <f t="shared" si="19"/>
        <v>360</v>
      </c>
      <c r="AA185" s="50">
        <v>30</v>
      </c>
      <c r="AB185" s="50">
        <v>30</v>
      </c>
      <c r="AC185" s="50">
        <v>30</v>
      </c>
      <c r="AD185" s="50">
        <v>30</v>
      </c>
      <c r="AE185" s="50">
        <v>30</v>
      </c>
      <c r="AF185" s="50">
        <v>30</v>
      </c>
      <c r="AG185" s="50">
        <v>30</v>
      </c>
      <c r="AH185" s="50">
        <v>30</v>
      </c>
      <c r="AI185" s="50">
        <v>30</v>
      </c>
      <c r="AJ185" s="50">
        <v>30</v>
      </c>
      <c r="AK185" s="50">
        <v>30</v>
      </c>
      <c r="AL185" s="50">
        <v>30</v>
      </c>
      <c r="AM185" s="51"/>
    </row>
    <row r="186" spans="1:39" s="1" customFormat="1" ht="40.5" x14ac:dyDescent="0.4">
      <c r="A186" s="69">
        <f t="shared" si="24"/>
        <v>182</v>
      </c>
      <c r="B186" s="98"/>
      <c r="C186" s="47" t="s">
        <v>58</v>
      </c>
      <c r="D186" s="47" t="s">
        <v>59</v>
      </c>
      <c r="E186" s="47" t="s">
        <v>70</v>
      </c>
      <c r="F186" s="73"/>
      <c r="G186" s="73"/>
      <c r="H186" s="73"/>
      <c r="I186" s="73"/>
      <c r="J186" s="73" t="s">
        <v>62</v>
      </c>
      <c r="K186" s="73"/>
      <c r="L186" s="101"/>
      <c r="M186" s="73">
        <v>4</v>
      </c>
      <c r="N186" s="101"/>
      <c r="O186" s="47" t="s">
        <v>25</v>
      </c>
      <c r="P186" s="54" t="s">
        <v>274</v>
      </c>
      <c r="Q186" s="54" t="s">
        <v>275</v>
      </c>
      <c r="R186" s="54" t="s">
        <v>276</v>
      </c>
      <c r="S186" s="62" t="s">
        <v>416</v>
      </c>
      <c r="T186" s="62">
        <v>1</v>
      </c>
      <c r="U186" s="62" t="s">
        <v>476</v>
      </c>
      <c r="V186" s="62">
        <v>2</v>
      </c>
      <c r="W186" s="63">
        <f t="shared" si="30"/>
        <v>8.1</v>
      </c>
      <c r="X186" s="48" t="s">
        <v>866</v>
      </c>
      <c r="Y186" s="64" t="s">
        <v>651</v>
      </c>
      <c r="Z186" s="50">
        <f t="shared" si="19"/>
        <v>360</v>
      </c>
      <c r="AA186" s="50">
        <v>30</v>
      </c>
      <c r="AB186" s="50">
        <v>30</v>
      </c>
      <c r="AC186" s="50">
        <v>30</v>
      </c>
      <c r="AD186" s="50">
        <v>30</v>
      </c>
      <c r="AE186" s="50">
        <v>30</v>
      </c>
      <c r="AF186" s="50">
        <v>30</v>
      </c>
      <c r="AG186" s="50">
        <v>30</v>
      </c>
      <c r="AH186" s="50">
        <v>30</v>
      </c>
      <c r="AI186" s="50">
        <v>30</v>
      </c>
      <c r="AJ186" s="50">
        <v>30</v>
      </c>
      <c r="AK186" s="50">
        <v>30</v>
      </c>
      <c r="AL186" s="50">
        <v>30</v>
      </c>
      <c r="AM186" s="51"/>
    </row>
    <row r="187" spans="1:39" s="1" customFormat="1" ht="40.5" x14ac:dyDescent="0.4">
      <c r="A187" s="69">
        <f t="shared" si="24"/>
        <v>183</v>
      </c>
      <c r="B187" s="98"/>
      <c r="C187" s="47" t="s">
        <v>58</v>
      </c>
      <c r="D187" s="47" t="s">
        <v>59</v>
      </c>
      <c r="E187" s="47" t="s">
        <v>70</v>
      </c>
      <c r="F187" s="73"/>
      <c r="G187" s="73"/>
      <c r="H187" s="73"/>
      <c r="I187" s="73"/>
      <c r="J187" s="73" t="s">
        <v>62</v>
      </c>
      <c r="K187" s="73"/>
      <c r="L187" s="101"/>
      <c r="M187" s="73">
        <v>5</v>
      </c>
      <c r="N187" s="101"/>
      <c r="O187" s="47" t="s">
        <v>112</v>
      </c>
      <c r="P187" s="54" t="s">
        <v>277</v>
      </c>
      <c r="Q187" s="54" t="s">
        <v>837</v>
      </c>
      <c r="R187" s="54"/>
      <c r="S187" s="62" t="s">
        <v>416</v>
      </c>
      <c r="T187" s="62">
        <v>5</v>
      </c>
      <c r="U187" s="62" t="s">
        <v>476</v>
      </c>
      <c r="V187" s="62">
        <v>10</v>
      </c>
      <c r="W187" s="63">
        <f t="shared" si="30"/>
        <v>40.5</v>
      </c>
      <c r="X187" s="48" t="s">
        <v>866</v>
      </c>
      <c r="Y187" s="64" t="s">
        <v>651</v>
      </c>
      <c r="Z187" s="50">
        <f t="shared" si="19"/>
        <v>360</v>
      </c>
      <c r="AA187" s="50">
        <v>30</v>
      </c>
      <c r="AB187" s="50">
        <v>30</v>
      </c>
      <c r="AC187" s="50">
        <v>30</v>
      </c>
      <c r="AD187" s="50">
        <v>30</v>
      </c>
      <c r="AE187" s="50">
        <v>30</v>
      </c>
      <c r="AF187" s="50">
        <v>30</v>
      </c>
      <c r="AG187" s="50">
        <v>30</v>
      </c>
      <c r="AH187" s="50">
        <v>30</v>
      </c>
      <c r="AI187" s="50">
        <v>30</v>
      </c>
      <c r="AJ187" s="50">
        <v>30</v>
      </c>
      <c r="AK187" s="50">
        <v>30</v>
      </c>
      <c r="AL187" s="50">
        <v>30</v>
      </c>
      <c r="AM187" s="51"/>
    </row>
    <row r="188" spans="1:39" s="1" customFormat="1" ht="282.75" customHeight="1" x14ac:dyDescent="0.4">
      <c r="A188" s="69">
        <f t="shared" si="24"/>
        <v>184</v>
      </c>
      <c r="B188" s="98"/>
      <c r="C188" s="47" t="s">
        <v>58</v>
      </c>
      <c r="D188" s="47" t="s">
        <v>59</v>
      </c>
      <c r="E188" s="47" t="s">
        <v>70</v>
      </c>
      <c r="F188" s="73"/>
      <c r="G188" s="73"/>
      <c r="H188" s="73"/>
      <c r="I188" s="73"/>
      <c r="J188" s="73" t="s">
        <v>62</v>
      </c>
      <c r="K188" s="73"/>
      <c r="L188" s="101"/>
      <c r="M188" s="73">
        <v>6</v>
      </c>
      <c r="N188" s="101"/>
      <c r="O188" s="47" t="s">
        <v>32</v>
      </c>
      <c r="P188" s="54" t="s">
        <v>278</v>
      </c>
      <c r="Q188" s="54" t="s">
        <v>872</v>
      </c>
      <c r="R188" s="54" t="s">
        <v>563</v>
      </c>
      <c r="S188" s="62" t="s">
        <v>416</v>
      </c>
      <c r="T188" s="62">
        <v>5</v>
      </c>
      <c r="U188" s="62" t="s">
        <v>476</v>
      </c>
      <c r="V188" s="62">
        <v>10</v>
      </c>
      <c r="W188" s="63">
        <f t="shared" si="30"/>
        <v>40.5</v>
      </c>
      <c r="X188" s="48" t="s">
        <v>866</v>
      </c>
      <c r="Y188" s="64" t="s">
        <v>651</v>
      </c>
      <c r="Z188" s="50">
        <f t="shared" si="19"/>
        <v>360</v>
      </c>
      <c r="AA188" s="50">
        <v>30</v>
      </c>
      <c r="AB188" s="50">
        <v>30</v>
      </c>
      <c r="AC188" s="50">
        <v>30</v>
      </c>
      <c r="AD188" s="50">
        <v>30</v>
      </c>
      <c r="AE188" s="50">
        <v>30</v>
      </c>
      <c r="AF188" s="50">
        <v>30</v>
      </c>
      <c r="AG188" s="50">
        <v>30</v>
      </c>
      <c r="AH188" s="50">
        <v>30</v>
      </c>
      <c r="AI188" s="50">
        <v>30</v>
      </c>
      <c r="AJ188" s="50">
        <v>30</v>
      </c>
      <c r="AK188" s="50">
        <v>30</v>
      </c>
      <c r="AL188" s="50">
        <v>30</v>
      </c>
      <c r="AM188" s="51"/>
    </row>
    <row r="189" spans="1:39" s="1" customFormat="1" ht="40.5" x14ac:dyDescent="0.4">
      <c r="A189" s="69">
        <f t="shared" si="24"/>
        <v>185</v>
      </c>
      <c r="B189" s="98"/>
      <c r="C189" s="47" t="s">
        <v>58</v>
      </c>
      <c r="D189" s="47" t="s">
        <v>59</v>
      </c>
      <c r="E189" s="47" t="s">
        <v>70</v>
      </c>
      <c r="F189" s="73"/>
      <c r="G189" s="73"/>
      <c r="H189" s="73"/>
      <c r="I189" s="73"/>
      <c r="J189" s="73" t="s">
        <v>62</v>
      </c>
      <c r="K189" s="73"/>
      <c r="L189" s="101"/>
      <c r="M189" s="73">
        <v>7</v>
      </c>
      <c r="N189" s="101"/>
      <c r="O189" s="47" t="s">
        <v>104</v>
      </c>
      <c r="P189" s="54" t="s">
        <v>261</v>
      </c>
      <c r="Q189" s="54" t="s">
        <v>280</v>
      </c>
      <c r="R189" s="54"/>
      <c r="S189" s="62" t="s">
        <v>416</v>
      </c>
      <c r="T189" s="62">
        <v>1</v>
      </c>
      <c r="U189" s="62" t="s">
        <v>476</v>
      </c>
      <c r="V189" s="62">
        <v>2</v>
      </c>
      <c r="W189" s="63">
        <f t="shared" si="30"/>
        <v>8.1</v>
      </c>
      <c r="X189" s="48" t="s">
        <v>866</v>
      </c>
      <c r="Y189" s="64" t="s">
        <v>651</v>
      </c>
      <c r="Z189" s="50">
        <f t="shared" si="19"/>
        <v>360</v>
      </c>
      <c r="AA189" s="50">
        <v>30</v>
      </c>
      <c r="AB189" s="50">
        <v>30</v>
      </c>
      <c r="AC189" s="50">
        <v>30</v>
      </c>
      <c r="AD189" s="50">
        <v>30</v>
      </c>
      <c r="AE189" s="50">
        <v>30</v>
      </c>
      <c r="AF189" s="50">
        <v>30</v>
      </c>
      <c r="AG189" s="50">
        <v>30</v>
      </c>
      <c r="AH189" s="50">
        <v>30</v>
      </c>
      <c r="AI189" s="50">
        <v>30</v>
      </c>
      <c r="AJ189" s="50">
        <v>30</v>
      </c>
      <c r="AK189" s="50">
        <v>30</v>
      </c>
      <c r="AL189" s="50">
        <v>30</v>
      </c>
      <c r="AM189" s="51"/>
    </row>
    <row r="190" spans="1:39" s="1" customFormat="1" ht="40.5" x14ac:dyDescent="0.4">
      <c r="A190" s="69">
        <f t="shared" si="24"/>
        <v>186</v>
      </c>
      <c r="B190" s="98"/>
      <c r="C190" s="47" t="s">
        <v>58</v>
      </c>
      <c r="D190" s="47" t="s">
        <v>59</v>
      </c>
      <c r="E190" s="47" t="s">
        <v>70</v>
      </c>
      <c r="F190" s="73"/>
      <c r="G190" s="73"/>
      <c r="H190" s="73"/>
      <c r="I190" s="73"/>
      <c r="J190" s="73" t="s">
        <v>62</v>
      </c>
      <c r="K190" s="73"/>
      <c r="L190" s="101"/>
      <c r="M190" s="73">
        <v>8</v>
      </c>
      <c r="N190" s="101"/>
      <c r="O190" s="47" t="s">
        <v>25</v>
      </c>
      <c r="P190" s="54" t="s">
        <v>25</v>
      </c>
      <c r="Q190" s="54" t="s">
        <v>281</v>
      </c>
      <c r="R190" s="54"/>
      <c r="S190" s="62" t="s">
        <v>416</v>
      </c>
      <c r="T190" s="62">
        <v>5</v>
      </c>
      <c r="U190" s="62" t="s">
        <v>476</v>
      </c>
      <c r="V190" s="62">
        <v>10</v>
      </c>
      <c r="W190" s="63">
        <f t="shared" si="30"/>
        <v>40.5</v>
      </c>
      <c r="X190" s="48" t="s">
        <v>866</v>
      </c>
      <c r="Y190" s="64" t="s">
        <v>651</v>
      </c>
      <c r="Z190" s="50">
        <f t="shared" si="19"/>
        <v>360</v>
      </c>
      <c r="AA190" s="50">
        <v>30</v>
      </c>
      <c r="AB190" s="50">
        <v>30</v>
      </c>
      <c r="AC190" s="50">
        <v>30</v>
      </c>
      <c r="AD190" s="50">
        <v>30</v>
      </c>
      <c r="AE190" s="50">
        <v>30</v>
      </c>
      <c r="AF190" s="50">
        <v>30</v>
      </c>
      <c r="AG190" s="50">
        <v>30</v>
      </c>
      <c r="AH190" s="50">
        <v>30</v>
      </c>
      <c r="AI190" s="50">
        <v>30</v>
      </c>
      <c r="AJ190" s="50">
        <v>30</v>
      </c>
      <c r="AK190" s="50">
        <v>30</v>
      </c>
      <c r="AL190" s="50">
        <v>30</v>
      </c>
      <c r="AM190" s="51"/>
    </row>
    <row r="191" spans="1:39" s="1" customFormat="1" ht="40.5" x14ac:dyDescent="0.4">
      <c r="A191" s="69">
        <f t="shared" si="24"/>
        <v>187</v>
      </c>
      <c r="B191" s="98"/>
      <c r="C191" s="47" t="s">
        <v>58</v>
      </c>
      <c r="D191" s="47" t="s">
        <v>59</v>
      </c>
      <c r="E191" s="47" t="s">
        <v>70</v>
      </c>
      <c r="F191" s="73"/>
      <c r="G191" s="73"/>
      <c r="H191" s="73"/>
      <c r="I191" s="73"/>
      <c r="J191" s="73" t="s">
        <v>62</v>
      </c>
      <c r="K191" s="73"/>
      <c r="L191" s="101"/>
      <c r="M191" s="73">
        <v>9</v>
      </c>
      <c r="N191" s="101"/>
      <c r="O191" s="47" t="s">
        <v>108</v>
      </c>
      <c r="P191" s="54" t="s">
        <v>279</v>
      </c>
      <c r="Q191" s="54" t="s">
        <v>564</v>
      </c>
      <c r="R191" s="54"/>
      <c r="S191" s="62" t="s">
        <v>416</v>
      </c>
      <c r="T191" s="62">
        <v>10</v>
      </c>
      <c r="U191" s="62" t="s">
        <v>476</v>
      </c>
      <c r="V191" s="62">
        <v>20</v>
      </c>
      <c r="W191" s="63">
        <f t="shared" si="30"/>
        <v>81</v>
      </c>
      <c r="X191" s="48" t="s">
        <v>866</v>
      </c>
      <c r="Y191" s="64" t="s">
        <v>651</v>
      </c>
      <c r="Z191" s="50">
        <f t="shared" si="19"/>
        <v>360</v>
      </c>
      <c r="AA191" s="50">
        <v>30</v>
      </c>
      <c r="AB191" s="50">
        <v>30</v>
      </c>
      <c r="AC191" s="50">
        <v>30</v>
      </c>
      <c r="AD191" s="50">
        <v>30</v>
      </c>
      <c r="AE191" s="50">
        <v>30</v>
      </c>
      <c r="AF191" s="50">
        <v>30</v>
      </c>
      <c r="AG191" s="50">
        <v>30</v>
      </c>
      <c r="AH191" s="50">
        <v>30</v>
      </c>
      <c r="AI191" s="50">
        <v>30</v>
      </c>
      <c r="AJ191" s="50">
        <v>30</v>
      </c>
      <c r="AK191" s="50">
        <v>30</v>
      </c>
      <c r="AL191" s="50">
        <v>30</v>
      </c>
      <c r="AM191" s="51"/>
    </row>
    <row r="192" spans="1:39" s="1" customFormat="1" ht="40.5" x14ac:dyDescent="0.4">
      <c r="A192" s="69">
        <f t="shared" si="24"/>
        <v>188</v>
      </c>
      <c r="B192" s="98"/>
      <c r="C192" s="47" t="s">
        <v>58</v>
      </c>
      <c r="D192" s="47" t="s">
        <v>59</v>
      </c>
      <c r="E192" s="47" t="s">
        <v>70</v>
      </c>
      <c r="F192" s="73"/>
      <c r="G192" s="73"/>
      <c r="H192" s="73"/>
      <c r="I192" s="73"/>
      <c r="J192" s="73" t="s">
        <v>62</v>
      </c>
      <c r="K192" s="73"/>
      <c r="L192" s="101"/>
      <c r="M192" s="73">
        <v>10</v>
      </c>
      <c r="N192" s="101"/>
      <c r="O192" s="47" t="s">
        <v>108</v>
      </c>
      <c r="P192" s="54" t="s">
        <v>565</v>
      </c>
      <c r="Q192" s="54" t="s">
        <v>841</v>
      </c>
      <c r="R192" s="54" t="s">
        <v>566</v>
      </c>
      <c r="S192" s="62" t="s">
        <v>416</v>
      </c>
      <c r="T192" s="62">
        <v>5</v>
      </c>
      <c r="U192" s="62" t="s">
        <v>476</v>
      </c>
      <c r="V192" s="62">
        <v>10</v>
      </c>
      <c r="W192" s="63">
        <f t="shared" si="30"/>
        <v>40.5</v>
      </c>
      <c r="X192" s="48" t="s">
        <v>866</v>
      </c>
      <c r="Y192" s="64" t="s">
        <v>651</v>
      </c>
      <c r="Z192" s="50">
        <f t="shared" si="19"/>
        <v>360</v>
      </c>
      <c r="AA192" s="50">
        <v>30</v>
      </c>
      <c r="AB192" s="50">
        <v>30</v>
      </c>
      <c r="AC192" s="50">
        <v>30</v>
      </c>
      <c r="AD192" s="50">
        <v>30</v>
      </c>
      <c r="AE192" s="50">
        <v>30</v>
      </c>
      <c r="AF192" s="50">
        <v>30</v>
      </c>
      <c r="AG192" s="50">
        <v>30</v>
      </c>
      <c r="AH192" s="50">
        <v>30</v>
      </c>
      <c r="AI192" s="50">
        <v>30</v>
      </c>
      <c r="AJ192" s="50">
        <v>30</v>
      </c>
      <c r="AK192" s="50">
        <v>30</v>
      </c>
      <c r="AL192" s="50">
        <v>30</v>
      </c>
      <c r="AM192" s="51"/>
    </row>
    <row r="193" spans="1:39" s="15" customFormat="1" ht="40.5" x14ac:dyDescent="0.4">
      <c r="A193" s="69">
        <f t="shared" si="24"/>
        <v>189</v>
      </c>
      <c r="B193" s="98"/>
      <c r="C193" s="47" t="s">
        <v>58</v>
      </c>
      <c r="D193" s="47" t="s">
        <v>59</v>
      </c>
      <c r="E193" s="47" t="s">
        <v>70</v>
      </c>
      <c r="F193" s="73"/>
      <c r="G193" s="73"/>
      <c r="H193" s="73"/>
      <c r="I193" s="73"/>
      <c r="J193" s="73" t="s">
        <v>62</v>
      </c>
      <c r="K193" s="73"/>
      <c r="L193" s="101"/>
      <c r="M193" s="73">
        <v>11</v>
      </c>
      <c r="N193" s="101"/>
      <c r="O193" s="47" t="s">
        <v>25</v>
      </c>
      <c r="P193" s="54" t="s">
        <v>825</v>
      </c>
      <c r="Q193" s="54" t="s">
        <v>826</v>
      </c>
      <c r="R193" s="54"/>
      <c r="S193" s="62" t="s">
        <v>416</v>
      </c>
      <c r="T193" s="62">
        <v>1</v>
      </c>
      <c r="U193" s="62" t="s">
        <v>476</v>
      </c>
      <c r="V193" s="62">
        <v>2</v>
      </c>
      <c r="W193" s="63">
        <f t="shared" si="30"/>
        <v>8.1</v>
      </c>
      <c r="X193" s="48" t="s">
        <v>866</v>
      </c>
      <c r="Y193" s="64" t="s">
        <v>651</v>
      </c>
      <c r="Z193" s="50">
        <f t="shared" si="19"/>
        <v>360</v>
      </c>
      <c r="AA193" s="50">
        <v>30</v>
      </c>
      <c r="AB193" s="50">
        <v>30</v>
      </c>
      <c r="AC193" s="50">
        <v>30</v>
      </c>
      <c r="AD193" s="50">
        <v>30</v>
      </c>
      <c r="AE193" s="50">
        <v>30</v>
      </c>
      <c r="AF193" s="50">
        <v>30</v>
      </c>
      <c r="AG193" s="50">
        <v>30</v>
      </c>
      <c r="AH193" s="50">
        <v>30</v>
      </c>
      <c r="AI193" s="50">
        <v>30</v>
      </c>
      <c r="AJ193" s="50">
        <v>30</v>
      </c>
      <c r="AK193" s="50">
        <v>30</v>
      </c>
      <c r="AL193" s="50">
        <v>30</v>
      </c>
      <c r="AM193" s="65"/>
    </row>
    <row r="194" spans="1:39" s="15" customFormat="1" ht="40.5" x14ac:dyDescent="0.4">
      <c r="A194" s="69">
        <f t="shared" si="24"/>
        <v>190</v>
      </c>
      <c r="B194" s="98"/>
      <c r="C194" s="47"/>
      <c r="D194" s="47"/>
      <c r="E194" s="47"/>
      <c r="F194" s="73"/>
      <c r="G194" s="73"/>
      <c r="H194" s="73"/>
      <c r="I194" s="73"/>
      <c r="J194" s="73"/>
      <c r="K194" s="73"/>
      <c r="L194" s="101"/>
      <c r="M194" s="73">
        <v>12</v>
      </c>
      <c r="N194" s="101"/>
      <c r="O194" s="47" t="s">
        <v>567</v>
      </c>
      <c r="P194" s="54" t="s">
        <v>567</v>
      </c>
      <c r="Q194" s="54" t="s">
        <v>824</v>
      </c>
      <c r="R194" s="54"/>
      <c r="S194" s="63" t="s">
        <v>709</v>
      </c>
      <c r="T194" s="63" t="s">
        <v>709</v>
      </c>
      <c r="U194" s="63" t="s">
        <v>709</v>
      </c>
      <c r="V194" s="63" t="s">
        <v>709</v>
      </c>
      <c r="W194" s="63" t="s">
        <v>709</v>
      </c>
      <c r="X194" s="48" t="s">
        <v>866</v>
      </c>
      <c r="Y194" s="64"/>
      <c r="Z194" s="50"/>
      <c r="AA194" s="50"/>
      <c r="AB194" s="50"/>
      <c r="AC194" s="50"/>
      <c r="AD194" s="50"/>
      <c r="AE194" s="50"/>
      <c r="AF194" s="50"/>
      <c r="AG194" s="50"/>
      <c r="AH194" s="50"/>
      <c r="AI194" s="50"/>
      <c r="AJ194" s="50"/>
      <c r="AK194" s="50"/>
      <c r="AL194" s="50"/>
      <c r="AM194" s="65"/>
    </row>
    <row r="195" spans="1:39" s="1" customFormat="1" ht="40.5" x14ac:dyDescent="0.4">
      <c r="A195" s="69">
        <f t="shared" si="24"/>
        <v>191</v>
      </c>
      <c r="B195" s="98"/>
      <c r="C195" s="47" t="s">
        <v>58</v>
      </c>
      <c r="D195" s="47" t="s">
        <v>59</v>
      </c>
      <c r="E195" s="47" t="s">
        <v>70</v>
      </c>
      <c r="F195" s="73"/>
      <c r="G195" s="73"/>
      <c r="H195" s="73"/>
      <c r="I195" s="73"/>
      <c r="J195" s="73" t="s">
        <v>62</v>
      </c>
      <c r="K195" s="73"/>
      <c r="L195" s="101"/>
      <c r="M195" s="73">
        <v>13</v>
      </c>
      <c r="N195" s="101"/>
      <c r="O195" s="47" t="s">
        <v>32</v>
      </c>
      <c r="P195" s="54" t="s">
        <v>278</v>
      </c>
      <c r="Q195" s="54" t="s">
        <v>842</v>
      </c>
      <c r="R195" s="54"/>
      <c r="S195" s="63" t="s">
        <v>709</v>
      </c>
      <c r="T195" s="63" t="s">
        <v>709</v>
      </c>
      <c r="U195" s="63" t="s">
        <v>709</v>
      </c>
      <c r="V195" s="63" t="s">
        <v>709</v>
      </c>
      <c r="W195" s="63" t="s">
        <v>709</v>
      </c>
      <c r="X195" s="48" t="s">
        <v>866</v>
      </c>
      <c r="Y195" s="66" t="s">
        <v>709</v>
      </c>
      <c r="Z195" s="50">
        <f t="shared" si="19"/>
        <v>360</v>
      </c>
      <c r="AA195" s="50">
        <v>30</v>
      </c>
      <c r="AB195" s="50">
        <v>30</v>
      </c>
      <c r="AC195" s="50">
        <v>30</v>
      </c>
      <c r="AD195" s="50">
        <v>30</v>
      </c>
      <c r="AE195" s="50">
        <v>30</v>
      </c>
      <c r="AF195" s="50">
        <v>30</v>
      </c>
      <c r="AG195" s="50">
        <v>30</v>
      </c>
      <c r="AH195" s="50">
        <v>30</v>
      </c>
      <c r="AI195" s="50">
        <v>30</v>
      </c>
      <c r="AJ195" s="50">
        <v>30</v>
      </c>
      <c r="AK195" s="50">
        <v>30</v>
      </c>
      <c r="AL195" s="50">
        <v>30</v>
      </c>
      <c r="AM195" s="51"/>
    </row>
    <row r="196" spans="1:39" s="1" customFormat="1" ht="40.5" x14ac:dyDescent="0.4">
      <c r="A196" s="69">
        <f t="shared" si="24"/>
        <v>192</v>
      </c>
      <c r="B196" s="99"/>
      <c r="C196" s="47" t="s">
        <v>58</v>
      </c>
      <c r="D196" s="47" t="s">
        <v>59</v>
      </c>
      <c r="E196" s="47" t="s">
        <v>70</v>
      </c>
      <c r="F196" s="73"/>
      <c r="G196" s="73"/>
      <c r="H196" s="73"/>
      <c r="I196" s="73"/>
      <c r="J196" s="73" t="s">
        <v>62</v>
      </c>
      <c r="K196" s="73"/>
      <c r="L196" s="102"/>
      <c r="M196" s="73">
        <v>17</v>
      </c>
      <c r="N196" s="102"/>
      <c r="O196" s="47" t="s">
        <v>32</v>
      </c>
      <c r="P196" s="54" t="s">
        <v>860</v>
      </c>
      <c r="Q196" s="54" t="s">
        <v>861</v>
      </c>
      <c r="R196" s="54" t="s">
        <v>862</v>
      </c>
      <c r="S196" s="62" t="s">
        <v>870</v>
      </c>
      <c r="T196" s="62" t="s">
        <v>870</v>
      </c>
      <c r="U196" s="62" t="s">
        <v>870</v>
      </c>
      <c r="V196" s="62" t="s">
        <v>870</v>
      </c>
      <c r="W196" s="62" t="s">
        <v>870</v>
      </c>
      <c r="X196" s="48" t="s">
        <v>866</v>
      </c>
      <c r="Y196" s="66"/>
      <c r="Z196" s="50"/>
      <c r="AA196" s="50"/>
      <c r="AB196" s="50"/>
      <c r="AC196" s="50"/>
      <c r="AD196" s="50"/>
      <c r="AE196" s="50"/>
      <c r="AF196" s="50"/>
      <c r="AG196" s="50"/>
      <c r="AH196" s="50"/>
      <c r="AI196" s="50"/>
      <c r="AJ196" s="50"/>
      <c r="AK196" s="50"/>
      <c r="AL196" s="50"/>
      <c r="AM196" s="51"/>
    </row>
    <row r="197" spans="1:39" ht="121.5" x14ac:dyDescent="0.4">
      <c r="A197" s="69">
        <f t="shared" si="24"/>
        <v>193</v>
      </c>
      <c r="B197" s="95" t="s">
        <v>384</v>
      </c>
      <c r="C197" s="47"/>
      <c r="D197" s="47"/>
      <c r="E197" s="47"/>
      <c r="F197" s="73" t="s">
        <v>68</v>
      </c>
      <c r="G197" s="73" t="s">
        <v>67</v>
      </c>
      <c r="H197" s="73" t="s">
        <v>69</v>
      </c>
      <c r="I197" s="73" t="s">
        <v>66</v>
      </c>
      <c r="J197" s="73" t="s">
        <v>62</v>
      </c>
      <c r="K197" s="73"/>
      <c r="L197" s="100" t="s">
        <v>233</v>
      </c>
      <c r="M197" s="73">
        <v>4</v>
      </c>
      <c r="N197" s="94" t="s">
        <v>383</v>
      </c>
      <c r="O197" s="47" t="s">
        <v>370</v>
      </c>
      <c r="P197" s="53" t="s">
        <v>739</v>
      </c>
      <c r="Q197" s="53" t="s">
        <v>326</v>
      </c>
      <c r="R197" s="53" t="s">
        <v>523</v>
      </c>
      <c r="S197" s="77" t="s">
        <v>474</v>
      </c>
      <c r="T197" s="73">
        <v>1</v>
      </c>
      <c r="U197" s="77" t="s">
        <v>504</v>
      </c>
      <c r="V197" s="77" t="s">
        <v>419</v>
      </c>
      <c r="W197" s="48">
        <f>T197*Z197/60</f>
        <v>528.61666666666667</v>
      </c>
      <c r="X197" s="81">
        <v>3.2667432285081219E-2</v>
      </c>
      <c r="Y197" s="75" t="s">
        <v>711</v>
      </c>
      <c r="Z197" s="50">
        <f t="shared" si="19"/>
        <v>31717</v>
      </c>
      <c r="AA197" s="51">
        <v>3829</v>
      </c>
      <c r="AB197" s="51">
        <v>2743</v>
      </c>
      <c r="AC197" s="51">
        <v>2786</v>
      </c>
      <c r="AD197" s="51">
        <v>2751</v>
      </c>
      <c r="AE197" s="51">
        <v>2825</v>
      </c>
      <c r="AF197" s="51">
        <v>2661</v>
      </c>
      <c r="AG197" s="51">
        <v>3062</v>
      </c>
      <c r="AH197" s="51">
        <v>2624</v>
      </c>
      <c r="AI197" s="51">
        <v>2546</v>
      </c>
      <c r="AJ197" s="51">
        <v>2591</v>
      </c>
      <c r="AK197" s="51">
        <v>2535</v>
      </c>
      <c r="AL197" s="51">
        <v>764</v>
      </c>
      <c r="AM197" s="47"/>
    </row>
    <row r="198" spans="1:39" ht="54" x14ac:dyDescent="0.4">
      <c r="A198" s="69">
        <f t="shared" si="24"/>
        <v>194</v>
      </c>
      <c r="B198" s="95"/>
      <c r="C198" s="47"/>
      <c r="D198" s="47"/>
      <c r="E198" s="47"/>
      <c r="F198" s="73" t="s">
        <v>68</v>
      </c>
      <c r="G198" s="73" t="s">
        <v>67</v>
      </c>
      <c r="H198" s="73" t="s">
        <v>69</v>
      </c>
      <c r="I198" s="73"/>
      <c r="J198" s="73" t="s">
        <v>62</v>
      </c>
      <c r="K198" s="73"/>
      <c r="L198" s="101"/>
      <c r="M198" s="73">
        <v>5</v>
      </c>
      <c r="N198" s="94"/>
      <c r="O198" s="47" t="s">
        <v>104</v>
      </c>
      <c r="P198" s="54" t="s">
        <v>184</v>
      </c>
      <c r="Q198" s="54" t="s">
        <v>386</v>
      </c>
      <c r="R198" s="54"/>
      <c r="S198" s="77" t="s">
        <v>471</v>
      </c>
      <c r="T198" s="77">
        <v>1</v>
      </c>
      <c r="U198" s="77" t="s">
        <v>472</v>
      </c>
      <c r="V198" s="77">
        <v>1</v>
      </c>
      <c r="W198" s="48">
        <f>(V198*243)/60</f>
        <v>4.05</v>
      </c>
      <c r="X198" s="82"/>
      <c r="Y198" s="75" t="s">
        <v>714</v>
      </c>
      <c r="Z198" s="50">
        <f t="shared" si="19"/>
        <v>0</v>
      </c>
      <c r="AA198" s="51" t="s">
        <v>651</v>
      </c>
      <c r="AB198" s="51" t="s">
        <v>651</v>
      </c>
      <c r="AC198" s="51" t="s">
        <v>651</v>
      </c>
      <c r="AD198" s="51" t="s">
        <v>651</v>
      </c>
      <c r="AE198" s="51" t="s">
        <v>651</v>
      </c>
      <c r="AF198" s="51" t="s">
        <v>651</v>
      </c>
      <c r="AG198" s="51" t="s">
        <v>651</v>
      </c>
      <c r="AH198" s="51" t="s">
        <v>651</v>
      </c>
      <c r="AI198" s="51" t="s">
        <v>651</v>
      </c>
      <c r="AJ198" s="51" t="s">
        <v>651</v>
      </c>
      <c r="AK198" s="51" t="s">
        <v>651</v>
      </c>
      <c r="AL198" s="51" t="s">
        <v>651</v>
      </c>
      <c r="AM198" s="47" t="s">
        <v>646</v>
      </c>
    </row>
    <row r="199" spans="1:39" ht="54" x14ac:dyDescent="0.4">
      <c r="A199" s="69">
        <f t="shared" si="24"/>
        <v>195</v>
      </c>
      <c r="B199" s="95"/>
      <c r="C199" s="47"/>
      <c r="D199" s="47"/>
      <c r="E199" s="47"/>
      <c r="F199" s="73" t="s">
        <v>68</v>
      </c>
      <c r="G199" s="73" t="s">
        <v>67</v>
      </c>
      <c r="H199" s="73" t="s">
        <v>69</v>
      </c>
      <c r="I199" s="73"/>
      <c r="J199" s="73" t="s">
        <v>62</v>
      </c>
      <c r="K199" s="73"/>
      <c r="L199" s="101"/>
      <c r="M199" s="73">
        <v>6</v>
      </c>
      <c r="N199" s="94"/>
      <c r="O199" s="47" t="s">
        <v>31</v>
      </c>
      <c r="P199" s="54" t="s">
        <v>160</v>
      </c>
      <c r="Q199" s="54" t="s">
        <v>387</v>
      </c>
      <c r="R199" s="54" t="s">
        <v>389</v>
      </c>
      <c r="S199" s="77" t="s">
        <v>471</v>
      </c>
      <c r="T199" s="77">
        <v>5</v>
      </c>
      <c r="U199" s="77" t="s">
        <v>472</v>
      </c>
      <c r="V199" s="77">
        <v>60</v>
      </c>
      <c r="W199" s="48">
        <f>(V199*243)/60</f>
        <v>243</v>
      </c>
      <c r="X199" s="82"/>
      <c r="Y199" s="75" t="s">
        <v>714</v>
      </c>
      <c r="Z199" s="50">
        <f t="shared" si="19"/>
        <v>0</v>
      </c>
      <c r="AA199" s="51" t="s">
        <v>651</v>
      </c>
      <c r="AB199" s="51" t="s">
        <v>651</v>
      </c>
      <c r="AC199" s="51" t="s">
        <v>651</v>
      </c>
      <c r="AD199" s="51" t="s">
        <v>651</v>
      </c>
      <c r="AE199" s="51" t="s">
        <v>651</v>
      </c>
      <c r="AF199" s="51" t="s">
        <v>651</v>
      </c>
      <c r="AG199" s="51" t="s">
        <v>651</v>
      </c>
      <c r="AH199" s="51" t="s">
        <v>651</v>
      </c>
      <c r="AI199" s="51" t="s">
        <v>651</v>
      </c>
      <c r="AJ199" s="51" t="s">
        <v>651</v>
      </c>
      <c r="AK199" s="51" t="s">
        <v>651</v>
      </c>
      <c r="AL199" s="51" t="s">
        <v>651</v>
      </c>
      <c r="AM199" s="47" t="s">
        <v>646</v>
      </c>
    </row>
    <row r="200" spans="1:39" ht="54" x14ac:dyDescent="0.4">
      <c r="A200" s="69">
        <f t="shared" si="24"/>
        <v>196</v>
      </c>
      <c r="B200" s="95"/>
      <c r="C200" s="47"/>
      <c r="D200" s="47"/>
      <c r="E200" s="47"/>
      <c r="F200" s="73" t="s">
        <v>68</v>
      </c>
      <c r="G200" s="73" t="s">
        <v>67</v>
      </c>
      <c r="H200" s="73" t="s">
        <v>69</v>
      </c>
      <c r="I200" s="73"/>
      <c r="J200" s="73" t="s">
        <v>62</v>
      </c>
      <c r="K200" s="73"/>
      <c r="L200" s="101"/>
      <c r="M200" s="73">
        <v>7</v>
      </c>
      <c r="N200" s="94"/>
      <c r="O200" s="47" t="s">
        <v>104</v>
      </c>
      <c r="P200" s="54" t="s">
        <v>185</v>
      </c>
      <c r="Q200" s="54" t="s">
        <v>391</v>
      </c>
      <c r="R200" s="54"/>
      <c r="S200" s="73" t="s">
        <v>641</v>
      </c>
      <c r="T200" s="73">
        <v>5</v>
      </c>
      <c r="U200" s="73" t="s">
        <v>472</v>
      </c>
      <c r="V200" s="73">
        <v>15</v>
      </c>
      <c r="W200" s="48">
        <f>(V200*243)/60</f>
        <v>60.75</v>
      </c>
      <c r="X200" s="82"/>
      <c r="Y200" s="75" t="s">
        <v>714</v>
      </c>
      <c r="Z200" s="50">
        <f t="shared" si="19"/>
        <v>0</v>
      </c>
      <c r="AA200" s="51" t="s">
        <v>651</v>
      </c>
      <c r="AB200" s="51" t="s">
        <v>651</v>
      </c>
      <c r="AC200" s="51" t="s">
        <v>651</v>
      </c>
      <c r="AD200" s="51" t="s">
        <v>651</v>
      </c>
      <c r="AE200" s="51" t="s">
        <v>651</v>
      </c>
      <c r="AF200" s="51" t="s">
        <v>651</v>
      </c>
      <c r="AG200" s="51" t="s">
        <v>651</v>
      </c>
      <c r="AH200" s="51" t="s">
        <v>651</v>
      </c>
      <c r="AI200" s="51" t="s">
        <v>651</v>
      </c>
      <c r="AJ200" s="51" t="s">
        <v>651</v>
      </c>
      <c r="AK200" s="51" t="s">
        <v>651</v>
      </c>
      <c r="AL200" s="51" t="s">
        <v>651</v>
      </c>
      <c r="AM200" s="47" t="s">
        <v>646</v>
      </c>
    </row>
    <row r="201" spans="1:39" ht="54" x14ac:dyDescent="0.4">
      <c r="A201" s="69">
        <f t="shared" si="24"/>
        <v>197</v>
      </c>
      <c r="B201" s="95"/>
      <c r="C201" s="47"/>
      <c r="D201" s="47"/>
      <c r="E201" s="47"/>
      <c r="F201" s="73" t="s">
        <v>68</v>
      </c>
      <c r="G201" s="73" t="s">
        <v>67</v>
      </c>
      <c r="H201" s="73" t="s">
        <v>69</v>
      </c>
      <c r="I201" s="73"/>
      <c r="J201" s="73" t="s">
        <v>62</v>
      </c>
      <c r="K201" s="73"/>
      <c r="L201" s="101"/>
      <c r="M201" s="73">
        <v>8</v>
      </c>
      <c r="N201" s="94"/>
      <c r="O201" s="47" t="s">
        <v>95</v>
      </c>
      <c r="P201" s="54" t="s">
        <v>338</v>
      </c>
      <c r="Q201" s="54" t="s">
        <v>392</v>
      </c>
      <c r="R201" s="54"/>
      <c r="S201" s="73" t="s">
        <v>641</v>
      </c>
      <c r="T201" s="73">
        <v>5</v>
      </c>
      <c r="U201" s="73" t="s">
        <v>472</v>
      </c>
      <c r="V201" s="73">
        <v>30</v>
      </c>
      <c r="W201" s="48">
        <f>(V201*243)/60</f>
        <v>121.5</v>
      </c>
      <c r="X201" s="82"/>
      <c r="Y201" s="75" t="s">
        <v>714</v>
      </c>
      <c r="Z201" s="50">
        <f t="shared" si="19"/>
        <v>0</v>
      </c>
      <c r="AA201" s="51" t="s">
        <v>651</v>
      </c>
      <c r="AB201" s="51" t="s">
        <v>651</v>
      </c>
      <c r="AC201" s="51" t="s">
        <v>651</v>
      </c>
      <c r="AD201" s="51" t="s">
        <v>651</v>
      </c>
      <c r="AE201" s="51" t="s">
        <v>651</v>
      </c>
      <c r="AF201" s="51" t="s">
        <v>651</v>
      </c>
      <c r="AG201" s="51" t="s">
        <v>651</v>
      </c>
      <c r="AH201" s="51" t="s">
        <v>651</v>
      </c>
      <c r="AI201" s="51" t="s">
        <v>651</v>
      </c>
      <c r="AJ201" s="51" t="s">
        <v>651</v>
      </c>
      <c r="AK201" s="51" t="s">
        <v>651</v>
      </c>
      <c r="AL201" s="51" t="s">
        <v>651</v>
      </c>
      <c r="AM201" s="47" t="s">
        <v>646</v>
      </c>
    </row>
    <row r="202" spans="1:39" ht="54" x14ac:dyDescent="0.4">
      <c r="A202" s="69">
        <f t="shared" si="24"/>
        <v>198</v>
      </c>
      <c r="B202" s="95"/>
      <c r="C202" s="47"/>
      <c r="D202" s="47"/>
      <c r="E202" s="47"/>
      <c r="F202" s="73" t="s">
        <v>68</v>
      </c>
      <c r="G202" s="73" t="s">
        <v>67</v>
      </c>
      <c r="H202" s="73" t="s">
        <v>69</v>
      </c>
      <c r="I202" s="73"/>
      <c r="J202" s="73" t="s">
        <v>62</v>
      </c>
      <c r="K202" s="73"/>
      <c r="L202" s="101"/>
      <c r="M202" s="73">
        <v>9</v>
      </c>
      <c r="N202" s="94"/>
      <c r="O202" s="47" t="s">
        <v>25</v>
      </c>
      <c r="P202" s="53" t="s">
        <v>161</v>
      </c>
      <c r="Q202" s="54" t="s">
        <v>796</v>
      </c>
      <c r="R202" s="53" t="s">
        <v>252</v>
      </c>
      <c r="S202" s="77" t="s">
        <v>474</v>
      </c>
      <c r="T202" s="77">
        <v>2</v>
      </c>
      <c r="U202" s="77" t="s">
        <v>504</v>
      </c>
      <c r="V202" s="77" t="s">
        <v>419</v>
      </c>
      <c r="W202" s="48">
        <f>T202*Z202/60</f>
        <v>1057.2333333333333</v>
      </c>
      <c r="X202" s="82"/>
      <c r="Y202" s="75" t="s">
        <v>711</v>
      </c>
      <c r="Z202" s="50">
        <f t="shared" si="19"/>
        <v>31717</v>
      </c>
      <c r="AA202" s="51">
        <v>3829</v>
      </c>
      <c r="AB202" s="51">
        <v>2743</v>
      </c>
      <c r="AC202" s="51">
        <v>2786</v>
      </c>
      <c r="AD202" s="51">
        <v>2751</v>
      </c>
      <c r="AE202" s="51">
        <v>2825</v>
      </c>
      <c r="AF202" s="51">
        <v>2661</v>
      </c>
      <c r="AG202" s="51">
        <v>3062</v>
      </c>
      <c r="AH202" s="51">
        <v>2624</v>
      </c>
      <c r="AI202" s="51">
        <v>2546</v>
      </c>
      <c r="AJ202" s="51">
        <v>2591</v>
      </c>
      <c r="AK202" s="51">
        <v>2535</v>
      </c>
      <c r="AL202" s="51">
        <v>764</v>
      </c>
      <c r="AM202" s="47"/>
    </row>
    <row r="203" spans="1:39" ht="66" customHeight="1" x14ac:dyDescent="0.4">
      <c r="A203" s="69">
        <f t="shared" si="24"/>
        <v>199</v>
      </c>
      <c r="B203" s="95"/>
      <c r="C203" s="47"/>
      <c r="D203" s="47"/>
      <c r="E203" s="47"/>
      <c r="F203" s="73" t="s">
        <v>68</v>
      </c>
      <c r="G203" s="73" t="s">
        <v>67</v>
      </c>
      <c r="H203" s="73" t="s">
        <v>69</v>
      </c>
      <c r="I203" s="73"/>
      <c r="J203" s="73"/>
      <c r="K203" s="73"/>
      <c r="L203" s="101"/>
      <c r="M203" s="73">
        <v>10</v>
      </c>
      <c r="N203" s="94"/>
      <c r="O203" s="47" t="s">
        <v>741</v>
      </c>
      <c r="P203" s="53" t="s">
        <v>740</v>
      </c>
      <c r="Q203" s="54" t="s">
        <v>729</v>
      </c>
      <c r="R203" s="54"/>
      <c r="S203" s="62" t="s">
        <v>416</v>
      </c>
      <c r="T203" s="62">
        <v>20</v>
      </c>
      <c r="U203" s="62" t="s">
        <v>476</v>
      </c>
      <c r="V203" s="62" t="s">
        <v>419</v>
      </c>
      <c r="W203" s="48">
        <f>T203*Z203/60</f>
        <v>20</v>
      </c>
      <c r="X203" s="82"/>
      <c r="Y203" s="103" t="s">
        <v>711</v>
      </c>
      <c r="Z203" s="50">
        <f t="shared" ref="Z203" si="31">SUM(AA203:AL203)</f>
        <v>60</v>
      </c>
      <c r="AA203" s="51">
        <v>2</v>
      </c>
      <c r="AB203" s="51">
        <v>7</v>
      </c>
      <c r="AC203" s="51">
        <v>5</v>
      </c>
      <c r="AD203" s="51">
        <v>3</v>
      </c>
      <c r="AE203" s="51">
        <v>6</v>
      </c>
      <c r="AF203" s="51">
        <v>10</v>
      </c>
      <c r="AG203" s="51">
        <v>7</v>
      </c>
      <c r="AH203" s="51">
        <v>3</v>
      </c>
      <c r="AI203" s="51">
        <v>6</v>
      </c>
      <c r="AJ203" s="51">
        <v>2</v>
      </c>
      <c r="AK203" s="51">
        <v>7</v>
      </c>
      <c r="AL203" s="51">
        <v>2</v>
      </c>
      <c r="AM203" s="47"/>
    </row>
    <row r="204" spans="1:39" ht="67.5" x14ac:dyDescent="0.4">
      <c r="A204" s="69">
        <f t="shared" si="24"/>
        <v>200</v>
      </c>
      <c r="B204" s="95"/>
      <c r="C204" s="47"/>
      <c r="D204" s="47"/>
      <c r="E204" s="47"/>
      <c r="F204" s="73" t="s">
        <v>68</v>
      </c>
      <c r="G204" s="73" t="s">
        <v>67</v>
      </c>
      <c r="H204" s="73" t="s">
        <v>69</v>
      </c>
      <c r="I204" s="73"/>
      <c r="J204" s="73"/>
      <c r="K204" s="73"/>
      <c r="L204" s="101"/>
      <c r="M204" s="73">
        <v>11</v>
      </c>
      <c r="N204" s="94"/>
      <c r="O204" s="47" t="s">
        <v>32</v>
      </c>
      <c r="P204" s="53" t="s">
        <v>742</v>
      </c>
      <c r="Q204" s="54" t="s">
        <v>785</v>
      </c>
      <c r="R204" s="53"/>
      <c r="S204" s="62" t="s">
        <v>749</v>
      </c>
      <c r="T204" s="62" t="s">
        <v>749</v>
      </c>
      <c r="U204" s="62" t="s">
        <v>749</v>
      </c>
      <c r="V204" s="62" t="s">
        <v>749</v>
      </c>
      <c r="W204" s="80" t="s">
        <v>749</v>
      </c>
      <c r="X204" s="82"/>
      <c r="Y204" s="103"/>
      <c r="Z204" s="50"/>
      <c r="AA204" s="50" t="s">
        <v>651</v>
      </c>
      <c r="AB204" s="50" t="s">
        <v>651</v>
      </c>
      <c r="AC204" s="50" t="s">
        <v>651</v>
      </c>
      <c r="AD204" s="50" t="s">
        <v>651</v>
      </c>
      <c r="AE204" s="50" t="s">
        <v>651</v>
      </c>
      <c r="AF204" s="50" t="s">
        <v>651</v>
      </c>
      <c r="AG204" s="50" t="s">
        <v>651</v>
      </c>
      <c r="AH204" s="50" t="s">
        <v>651</v>
      </c>
      <c r="AI204" s="50" t="s">
        <v>651</v>
      </c>
      <c r="AJ204" s="50" t="s">
        <v>651</v>
      </c>
      <c r="AK204" s="50" t="s">
        <v>651</v>
      </c>
      <c r="AL204" s="50" t="s">
        <v>651</v>
      </c>
      <c r="AM204" s="47"/>
    </row>
    <row r="205" spans="1:39" ht="54" x14ac:dyDescent="0.4">
      <c r="A205" s="69">
        <f t="shared" si="24"/>
        <v>201</v>
      </c>
      <c r="B205" s="95"/>
      <c r="C205" s="47"/>
      <c r="D205" s="47"/>
      <c r="E205" s="47"/>
      <c r="F205" s="73" t="s">
        <v>68</v>
      </c>
      <c r="G205" s="73" t="s">
        <v>67</v>
      </c>
      <c r="H205" s="73" t="s">
        <v>69</v>
      </c>
      <c r="I205" s="73"/>
      <c r="J205" s="73" t="s">
        <v>62</v>
      </c>
      <c r="K205" s="73"/>
      <c r="L205" s="101"/>
      <c r="M205" s="73">
        <v>10</v>
      </c>
      <c r="N205" s="94"/>
      <c r="O205" s="47" t="s">
        <v>95</v>
      </c>
      <c r="P205" s="53" t="s">
        <v>163</v>
      </c>
      <c r="Q205" s="53" t="s">
        <v>304</v>
      </c>
      <c r="R205" s="53"/>
      <c r="S205" s="77" t="s">
        <v>474</v>
      </c>
      <c r="T205" s="77">
        <v>3</v>
      </c>
      <c r="U205" s="77" t="s">
        <v>504</v>
      </c>
      <c r="V205" s="77" t="s">
        <v>419</v>
      </c>
      <c r="W205" s="48">
        <f>T205*Z205/60</f>
        <v>3</v>
      </c>
      <c r="X205" s="82"/>
      <c r="Y205" s="75" t="s">
        <v>711</v>
      </c>
      <c r="Z205" s="50">
        <f t="shared" si="19"/>
        <v>60</v>
      </c>
      <c r="AA205" s="51">
        <v>5</v>
      </c>
      <c r="AB205" s="51">
        <v>5</v>
      </c>
      <c r="AC205" s="51">
        <v>5</v>
      </c>
      <c r="AD205" s="51">
        <v>5</v>
      </c>
      <c r="AE205" s="51">
        <v>5</v>
      </c>
      <c r="AF205" s="51">
        <v>5</v>
      </c>
      <c r="AG205" s="51">
        <v>5</v>
      </c>
      <c r="AH205" s="51">
        <v>5</v>
      </c>
      <c r="AI205" s="51">
        <v>5</v>
      </c>
      <c r="AJ205" s="51">
        <v>5</v>
      </c>
      <c r="AK205" s="51">
        <v>5</v>
      </c>
      <c r="AL205" s="51">
        <v>5</v>
      </c>
      <c r="AM205" s="47" t="s">
        <v>697</v>
      </c>
    </row>
    <row r="206" spans="1:39" ht="54" x14ac:dyDescent="0.4">
      <c r="A206" s="69">
        <f t="shared" si="24"/>
        <v>202</v>
      </c>
      <c r="B206" s="95"/>
      <c r="C206" s="47"/>
      <c r="D206" s="47"/>
      <c r="E206" s="47"/>
      <c r="F206" s="73" t="s">
        <v>68</v>
      </c>
      <c r="G206" s="73" t="s">
        <v>67</v>
      </c>
      <c r="H206" s="73" t="s">
        <v>69</v>
      </c>
      <c r="I206" s="73"/>
      <c r="J206" s="73" t="s">
        <v>62</v>
      </c>
      <c r="K206" s="73"/>
      <c r="L206" s="101"/>
      <c r="M206" s="73">
        <v>11</v>
      </c>
      <c r="N206" s="94"/>
      <c r="O206" s="47" t="s">
        <v>105</v>
      </c>
      <c r="P206" s="53" t="s">
        <v>105</v>
      </c>
      <c r="Q206" s="53" t="s">
        <v>162</v>
      </c>
      <c r="R206" s="53"/>
      <c r="S206" s="77" t="s">
        <v>474</v>
      </c>
      <c r="T206" s="77">
        <v>7</v>
      </c>
      <c r="U206" s="77" t="s">
        <v>505</v>
      </c>
      <c r="V206" s="77" t="s">
        <v>419</v>
      </c>
      <c r="W206" s="48">
        <f>T206*Z206/60</f>
        <v>7</v>
      </c>
      <c r="X206" s="82"/>
      <c r="Y206" s="75" t="s">
        <v>711</v>
      </c>
      <c r="Z206" s="50">
        <f t="shared" si="19"/>
        <v>60</v>
      </c>
      <c r="AA206" s="51">
        <v>5</v>
      </c>
      <c r="AB206" s="51">
        <v>5</v>
      </c>
      <c r="AC206" s="51">
        <v>5</v>
      </c>
      <c r="AD206" s="51">
        <v>5</v>
      </c>
      <c r="AE206" s="51">
        <v>5</v>
      </c>
      <c r="AF206" s="51">
        <v>5</v>
      </c>
      <c r="AG206" s="51">
        <v>5</v>
      </c>
      <c r="AH206" s="51">
        <v>5</v>
      </c>
      <c r="AI206" s="51">
        <v>5</v>
      </c>
      <c r="AJ206" s="51">
        <v>5</v>
      </c>
      <c r="AK206" s="51">
        <v>5</v>
      </c>
      <c r="AL206" s="51">
        <v>5</v>
      </c>
      <c r="AM206" s="47" t="s">
        <v>697</v>
      </c>
    </row>
    <row r="207" spans="1:39" ht="54" x14ac:dyDescent="0.4">
      <c r="A207" s="69">
        <f t="shared" si="24"/>
        <v>203</v>
      </c>
      <c r="B207" s="95"/>
      <c r="C207" s="47"/>
      <c r="D207" s="47"/>
      <c r="E207" s="47"/>
      <c r="F207" s="73" t="s">
        <v>68</v>
      </c>
      <c r="G207" s="73" t="s">
        <v>67</v>
      </c>
      <c r="H207" s="73" t="s">
        <v>69</v>
      </c>
      <c r="I207" s="73"/>
      <c r="J207" s="73" t="s">
        <v>62</v>
      </c>
      <c r="K207" s="73"/>
      <c r="L207" s="101"/>
      <c r="M207" s="73">
        <v>12</v>
      </c>
      <c r="N207" s="94"/>
      <c r="O207" s="47" t="s">
        <v>92</v>
      </c>
      <c r="P207" s="53" t="s">
        <v>163</v>
      </c>
      <c r="Q207" s="53" t="s">
        <v>164</v>
      </c>
      <c r="R207" s="53"/>
      <c r="S207" s="77" t="s">
        <v>474</v>
      </c>
      <c r="T207" s="77">
        <v>5</v>
      </c>
      <c r="U207" s="77" t="s">
        <v>504</v>
      </c>
      <c r="V207" s="77" t="s">
        <v>419</v>
      </c>
      <c r="W207" s="48">
        <f>Z207/223*T207*243/60</f>
        <v>156.09753363228702</v>
      </c>
      <c r="X207" s="82"/>
      <c r="Y207" s="75" t="s">
        <v>755</v>
      </c>
      <c r="Z207" s="50">
        <f t="shared" si="19"/>
        <v>1719</v>
      </c>
      <c r="AA207" s="51">
        <v>203</v>
      </c>
      <c r="AB207" s="51">
        <v>165</v>
      </c>
      <c r="AC207" s="51">
        <v>154</v>
      </c>
      <c r="AD207" s="51">
        <v>144</v>
      </c>
      <c r="AE207" s="51">
        <v>128</v>
      </c>
      <c r="AF207" s="51">
        <v>130</v>
      </c>
      <c r="AG207" s="51">
        <v>156</v>
      </c>
      <c r="AH207" s="51">
        <v>176</v>
      </c>
      <c r="AI207" s="51">
        <v>128</v>
      </c>
      <c r="AJ207" s="51">
        <v>174</v>
      </c>
      <c r="AK207" s="51">
        <v>161</v>
      </c>
      <c r="AL207" s="51" t="s">
        <v>651</v>
      </c>
      <c r="AM207" s="47"/>
    </row>
    <row r="208" spans="1:39" ht="54" x14ac:dyDescent="0.4">
      <c r="A208" s="69">
        <f t="shared" si="24"/>
        <v>204</v>
      </c>
      <c r="B208" s="95"/>
      <c r="C208" s="47"/>
      <c r="D208" s="47"/>
      <c r="E208" s="47"/>
      <c r="F208" s="73" t="s">
        <v>68</v>
      </c>
      <c r="G208" s="73" t="s">
        <v>67</v>
      </c>
      <c r="H208" s="73" t="s">
        <v>69</v>
      </c>
      <c r="I208" s="73"/>
      <c r="J208" s="73" t="s">
        <v>62</v>
      </c>
      <c r="K208" s="73"/>
      <c r="L208" s="101"/>
      <c r="M208" s="73">
        <v>13</v>
      </c>
      <c r="N208" s="94"/>
      <c r="O208" s="47" t="s">
        <v>112</v>
      </c>
      <c r="P208" s="53" t="s">
        <v>166</v>
      </c>
      <c r="Q208" s="53" t="s">
        <v>165</v>
      </c>
      <c r="R208" s="53"/>
      <c r="S208" s="77" t="s">
        <v>474</v>
      </c>
      <c r="T208" s="73">
        <v>1</v>
      </c>
      <c r="U208" s="77" t="s">
        <v>504</v>
      </c>
      <c r="V208" s="77" t="s">
        <v>419</v>
      </c>
      <c r="W208" s="48">
        <f>Z208/223*T208*243/60</f>
        <v>31.219506726457396</v>
      </c>
      <c r="X208" s="82"/>
      <c r="Y208" s="75" t="s">
        <v>755</v>
      </c>
      <c r="Z208" s="50">
        <f t="shared" si="19"/>
        <v>1719</v>
      </c>
      <c r="AA208" s="51">
        <v>203</v>
      </c>
      <c r="AB208" s="51">
        <v>165</v>
      </c>
      <c r="AC208" s="51">
        <v>154</v>
      </c>
      <c r="AD208" s="51">
        <v>144</v>
      </c>
      <c r="AE208" s="51">
        <v>128</v>
      </c>
      <c r="AF208" s="51">
        <v>130</v>
      </c>
      <c r="AG208" s="51">
        <v>156</v>
      </c>
      <c r="AH208" s="51">
        <v>176</v>
      </c>
      <c r="AI208" s="51">
        <v>128</v>
      </c>
      <c r="AJ208" s="51">
        <v>174</v>
      </c>
      <c r="AK208" s="51">
        <v>161</v>
      </c>
      <c r="AL208" s="51" t="s">
        <v>651</v>
      </c>
      <c r="AM208" s="47"/>
    </row>
    <row r="209" spans="1:39" ht="94.5" x14ac:dyDescent="0.4">
      <c r="A209" s="69">
        <f t="shared" si="24"/>
        <v>205</v>
      </c>
      <c r="B209" s="95"/>
      <c r="C209" s="47"/>
      <c r="D209" s="47"/>
      <c r="E209" s="47"/>
      <c r="F209" s="73" t="s">
        <v>68</v>
      </c>
      <c r="G209" s="73" t="s">
        <v>67</v>
      </c>
      <c r="H209" s="73" t="s">
        <v>69</v>
      </c>
      <c r="I209" s="73" t="s">
        <v>66</v>
      </c>
      <c r="J209" s="73" t="s">
        <v>62</v>
      </c>
      <c r="K209" s="73"/>
      <c r="L209" s="101"/>
      <c r="M209" s="94">
        <v>14</v>
      </c>
      <c r="N209" s="94"/>
      <c r="O209" s="94" t="s">
        <v>108</v>
      </c>
      <c r="P209" s="106" t="s">
        <v>167</v>
      </c>
      <c r="Q209" s="54" t="s">
        <v>547</v>
      </c>
      <c r="R209" s="54" t="s">
        <v>234</v>
      </c>
      <c r="S209" s="77" t="s">
        <v>474</v>
      </c>
      <c r="T209" s="73">
        <v>2</v>
      </c>
      <c r="U209" s="77" t="s">
        <v>515</v>
      </c>
      <c r="V209" s="77" t="s">
        <v>419</v>
      </c>
      <c r="W209" s="48">
        <f>T209*Z209/60</f>
        <v>1057.2333333333333</v>
      </c>
      <c r="X209" s="82"/>
      <c r="Y209" s="75" t="s">
        <v>711</v>
      </c>
      <c r="Z209" s="50">
        <f t="shared" si="19"/>
        <v>31717</v>
      </c>
      <c r="AA209" s="51">
        <v>3829</v>
      </c>
      <c r="AB209" s="51">
        <v>2743</v>
      </c>
      <c r="AC209" s="51">
        <v>2786</v>
      </c>
      <c r="AD209" s="51">
        <v>2751</v>
      </c>
      <c r="AE209" s="51">
        <v>2825</v>
      </c>
      <c r="AF209" s="51">
        <v>2661</v>
      </c>
      <c r="AG209" s="51">
        <v>3062</v>
      </c>
      <c r="AH209" s="51">
        <v>2624</v>
      </c>
      <c r="AI209" s="51">
        <v>2546</v>
      </c>
      <c r="AJ209" s="51">
        <v>2591</v>
      </c>
      <c r="AK209" s="51">
        <v>2535</v>
      </c>
      <c r="AL209" s="51">
        <v>764</v>
      </c>
      <c r="AM209" s="47" t="s">
        <v>443</v>
      </c>
    </row>
    <row r="210" spans="1:39" ht="54" x14ac:dyDescent="0.4">
      <c r="A210" s="69">
        <f t="shared" si="24"/>
        <v>206</v>
      </c>
      <c r="B210" s="95"/>
      <c r="C210" s="47"/>
      <c r="D210" s="47"/>
      <c r="E210" s="47"/>
      <c r="F210" s="73" t="s">
        <v>68</v>
      </c>
      <c r="G210" s="73" t="s">
        <v>67</v>
      </c>
      <c r="H210" s="73" t="s">
        <v>69</v>
      </c>
      <c r="I210" s="73"/>
      <c r="J210" s="73"/>
      <c r="K210" s="73"/>
      <c r="L210" s="101"/>
      <c r="M210" s="94"/>
      <c r="N210" s="94"/>
      <c r="O210" s="94"/>
      <c r="P210" s="106"/>
      <c r="Q210" s="54" t="s">
        <v>636</v>
      </c>
      <c r="R210" s="54"/>
      <c r="S210" s="62" t="s">
        <v>416</v>
      </c>
      <c r="T210" s="62">
        <v>10</v>
      </c>
      <c r="U210" s="62" t="s">
        <v>476</v>
      </c>
      <c r="V210" s="62" t="s">
        <v>419</v>
      </c>
      <c r="W210" s="48">
        <f>T210*Z210/60</f>
        <v>13.833333333333334</v>
      </c>
      <c r="X210" s="82"/>
      <c r="Y210" s="75" t="s">
        <v>711</v>
      </c>
      <c r="Z210" s="50">
        <f t="shared" ref="Z210:Z249" si="32">SUM(AA210:AL210)</f>
        <v>83</v>
      </c>
      <c r="AA210" s="51">
        <v>6</v>
      </c>
      <c r="AB210" s="51">
        <v>9</v>
      </c>
      <c r="AC210" s="51">
        <v>8</v>
      </c>
      <c r="AD210" s="51">
        <v>4</v>
      </c>
      <c r="AE210" s="51">
        <v>7</v>
      </c>
      <c r="AF210" s="51">
        <v>6</v>
      </c>
      <c r="AG210" s="51">
        <v>8</v>
      </c>
      <c r="AH210" s="51">
        <v>9</v>
      </c>
      <c r="AI210" s="51">
        <v>7</v>
      </c>
      <c r="AJ210" s="51">
        <v>5</v>
      </c>
      <c r="AK210" s="51">
        <v>6</v>
      </c>
      <c r="AL210" s="51">
        <v>8</v>
      </c>
      <c r="AM210" s="47"/>
    </row>
    <row r="211" spans="1:39" ht="54" x14ac:dyDescent="0.4">
      <c r="A211" s="69">
        <f t="shared" si="24"/>
        <v>207</v>
      </c>
      <c r="B211" s="95"/>
      <c r="C211" s="47"/>
      <c r="D211" s="47"/>
      <c r="E211" s="47"/>
      <c r="F211" s="73" t="s">
        <v>68</v>
      </c>
      <c r="G211" s="73" t="s">
        <v>67</v>
      </c>
      <c r="H211" s="73" t="s">
        <v>69</v>
      </c>
      <c r="I211" s="73"/>
      <c r="J211" s="73"/>
      <c r="K211" s="73"/>
      <c r="L211" s="101"/>
      <c r="M211" s="73">
        <v>15</v>
      </c>
      <c r="N211" s="94"/>
      <c r="O211" s="47" t="s">
        <v>25</v>
      </c>
      <c r="P211" s="54" t="s">
        <v>598</v>
      </c>
      <c r="Q211" s="54" t="s">
        <v>599</v>
      </c>
      <c r="R211" s="54"/>
      <c r="S211" s="77" t="s">
        <v>416</v>
      </c>
      <c r="T211" s="73">
        <v>1</v>
      </c>
      <c r="U211" s="77" t="s">
        <v>476</v>
      </c>
      <c r="V211" s="77" t="s">
        <v>419</v>
      </c>
      <c r="W211" s="48">
        <f>T211*Z211/60</f>
        <v>451.9</v>
      </c>
      <c r="X211" s="82"/>
      <c r="Y211" s="75" t="s">
        <v>711</v>
      </c>
      <c r="Z211" s="50">
        <f>SUM(AA211:AL211)</f>
        <v>27114</v>
      </c>
      <c r="AA211" s="51">
        <v>2840</v>
      </c>
      <c r="AB211" s="51">
        <v>2768</v>
      </c>
      <c r="AC211" s="51">
        <v>2300</v>
      </c>
      <c r="AD211" s="51">
        <v>2252</v>
      </c>
      <c r="AE211" s="51">
        <v>2240</v>
      </c>
      <c r="AF211" s="51">
        <v>2277</v>
      </c>
      <c r="AG211" s="51">
        <v>2134</v>
      </c>
      <c r="AH211" s="51">
        <v>2516</v>
      </c>
      <c r="AI211" s="51">
        <v>2104</v>
      </c>
      <c r="AJ211" s="51">
        <v>2137</v>
      </c>
      <c r="AK211" s="51">
        <v>2083</v>
      </c>
      <c r="AL211" s="51">
        <v>1463</v>
      </c>
      <c r="AM211" s="47"/>
    </row>
    <row r="212" spans="1:39" ht="54" x14ac:dyDescent="0.4">
      <c r="A212" s="69">
        <f t="shared" si="24"/>
        <v>208</v>
      </c>
      <c r="B212" s="95"/>
      <c r="C212" s="47"/>
      <c r="D212" s="47"/>
      <c r="E212" s="47"/>
      <c r="F212" s="73" t="s">
        <v>68</v>
      </c>
      <c r="G212" s="73" t="s">
        <v>67</v>
      </c>
      <c r="H212" s="73" t="s">
        <v>69</v>
      </c>
      <c r="I212" s="73"/>
      <c r="J212" s="73" t="s">
        <v>62</v>
      </c>
      <c r="K212" s="73"/>
      <c r="L212" s="101"/>
      <c r="M212" s="73">
        <v>21</v>
      </c>
      <c r="N212" s="94"/>
      <c r="O212" s="47" t="s">
        <v>104</v>
      </c>
      <c r="P212" s="53" t="s">
        <v>235</v>
      </c>
      <c r="Q212" s="53" t="s">
        <v>253</v>
      </c>
      <c r="R212" s="53" t="s">
        <v>305</v>
      </c>
      <c r="S212" s="77" t="s">
        <v>501</v>
      </c>
      <c r="T212" s="77">
        <v>150</v>
      </c>
      <c r="U212" s="77" t="s">
        <v>504</v>
      </c>
      <c r="V212" s="77" t="s">
        <v>419</v>
      </c>
      <c r="W212" s="48" t="s">
        <v>871</v>
      </c>
      <c r="X212" s="82"/>
      <c r="Y212" s="75" t="s">
        <v>651</v>
      </c>
      <c r="Z212" s="50">
        <f>SUM(AA212:AL212)</f>
        <v>0</v>
      </c>
      <c r="AA212" s="51" t="s">
        <v>651</v>
      </c>
      <c r="AB212" s="51" t="s">
        <v>651</v>
      </c>
      <c r="AC212" s="51" t="s">
        <v>651</v>
      </c>
      <c r="AD212" s="51" t="s">
        <v>651</v>
      </c>
      <c r="AE212" s="51" t="s">
        <v>651</v>
      </c>
      <c r="AF212" s="51" t="s">
        <v>651</v>
      </c>
      <c r="AG212" s="51" t="s">
        <v>651</v>
      </c>
      <c r="AH212" s="51" t="s">
        <v>651</v>
      </c>
      <c r="AI212" s="51" t="s">
        <v>651</v>
      </c>
      <c r="AJ212" s="51" t="s">
        <v>651</v>
      </c>
      <c r="AK212" s="51" t="s">
        <v>651</v>
      </c>
      <c r="AL212" s="51" t="s">
        <v>651</v>
      </c>
      <c r="AM212" s="47"/>
    </row>
    <row r="213" spans="1:39" ht="54" x14ac:dyDescent="0.4">
      <c r="A213" s="69">
        <f t="shared" si="24"/>
        <v>209</v>
      </c>
      <c r="B213" s="95"/>
      <c r="C213" s="47"/>
      <c r="D213" s="47"/>
      <c r="E213" s="47"/>
      <c r="F213" s="73" t="s">
        <v>68</v>
      </c>
      <c r="G213" s="73" t="s">
        <v>67</v>
      </c>
      <c r="H213" s="73" t="s">
        <v>69</v>
      </c>
      <c r="I213" s="73"/>
      <c r="J213" s="73" t="s">
        <v>62</v>
      </c>
      <c r="K213" s="73"/>
      <c r="L213" s="102"/>
      <c r="M213" s="73">
        <v>22</v>
      </c>
      <c r="N213" s="94"/>
      <c r="O213" s="47" t="s">
        <v>32</v>
      </c>
      <c r="P213" s="53" t="s">
        <v>236</v>
      </c>
      <c r="Q213" s="53" t="s">
        <v>786</v>
      </c>
      <c r="R213" s="53"/>
      <c r="S213" s="77" t="s">
        <v>482</v>
      </c>
      <c r="T213" s="77">
        <v>45</v>
      </c>
      <c r="U213" s="77" t="s">
        <v>504</v>
      </c>
      <c r="V213" s="77">
        <v>45</v>
      </c>
      <c r="W213" s="48">
        <f>(V213*243)/60</f>
        <v>182.25</v>
      </c>
      <c r="X213" s="83"/>
      <c r="Y213" s="75" t="s">
        <v>714</v>
      </c>
      <c r="Z213" s="50">
        <f t="shared" si="32"/>
        <v>31717</v>
      </c>
      <c r="AA213" s="51">
        <v>3829</v>
      </c>
      <c r="AB213" s="51">
        <v>2743</v>
      </c>
      <c r="AC213" s="51">
        <v>2786</v>
      </c>
      <c r="AD213" s="51">
        <v>2751</v>
      </c>
      <c r="AE213" s="51">
        <v>2825</v>
      </c>
      <c r="AF213" s="51">
        <v>2661</v>
      </c>
      <c r="AG213" s="51">
        <v>3062</v>
      </c>
      <c r="AH213" s="51">
        <v>2624</v>
      </c>
      <c r="AI213" s="51">
        <v>2546</v>
      </c>
      <c r="AJ213" s="51">
        <v>2591</v>
      </c>
      <c r="AK213" s="51">
        <v>2535</v>
      </c>
      <c r="AL213" s="51">
        <v>764</v>
      </c>
      <c r="AM213" s="47"/>
    </row>
    <row r="214" spans="1:39" ht="67.5" x14ac:dyDescent="0.4">
      <c r="A214" s="69">
        <f t="shared" si="24"/>
        <v>210</v>
      </c>
      <c r="B214" s="95" t="s">
        <v>14</v>
      </c>
      <c r="C214" s="47"/>
      <c r="D214" s="47"/>
      <c r="E214" s="47"/>
      <c r="F214" s="73"/>
      <c r="G214" s="73"/>
      <c r="H214" s="73"/>
      <c r="I214" s="73"/>
      <c r="J214" s="73" t="s">
        <v>62</v>
      </c>
      <c r="K214" s="73"/>
      <c r="L214" s="94" t="s">
        <v>87</v>
      </c>
      <c r="M214" s="73">
        <v>5</v>
      </c>
      <c r="N214" s="94" t="s">
        <v>23</v>
      </c>
      <c r="O214" s="47" t="s">
        <v>104</v>
      </c>
      <c r="P214" s="53" t="s">
        <v>36</v>
      </c>
      <c r="Q214" s="53" t="s">
        <v>250</v>
      </c>
      <c r="R214" s="53" t="s">
        <v>524</v>
      </c>
      <c r="S214" s="77" t="s">
        <v>474</v>
      </c>
      <c r="T214" s="73">
        <v>1</v>
      </c>
      <c r="U214" s="77" t="s">
        <v>504</v>
      </c>
      <c r="V214" s="77" t="s">
        <v>419</v>
      </c>
      <c r="W214" s="48">
        <f>T214*Z214/60</f>
        <v>32.68333333333333</v>
      </c>
      <c r="X214" s="84">
        <v>3.8187642502872927E-3</v>
      </c>
      <c r="Y214" s="75" t="s">
        <v>711</v>
      </c>
      <c r="Z214" s="50">
        <f t="shared" si="32"/>
        <v>1961</v>
      </c>
      <c r="AA214" s="51">
        <v>195</v>
      </c>
      <c r="AB214" s="51">
        <v>174</v>
      </c>
      <c r="AC214" s="51">
        <v>194</v>
      </c>
      <c r="AD214" s="51">
        <v>186</v>
      </c>
      <c r="AE214" s="51">
        <v>179</v>
      </c>
      <c r="AF214" s="51">
        <v>170</v>
      </c>
      <c r="AG214" s="51">
        <v>195</v>
      </c>
      <c r="AH214" s="51">
        <v>159</v>
      </c>
      <c r="AI214" s="51">
        <v>164</v>
      </c>
      <c r="AJ214" s="51">
        <v>159</v>
      </c>
      <c r="AK214" s="51">
        <v>158</v>
      </c>
      <c r="AL214" s="51">
        <v>28</v>
      </c>
      <c r="AM214" s="47"/>
    </row>
    <row r="215" spans="1:39" ht="27" x14ac:dyDescent="0.4">
      <c r="A215" s="69">
        <f t="shared" si="24"/>
        <v>211</v>
      </c>
      <c r="B215" s="95"/>
      <c r="C215" s="47"/>
      <c r="D215" s="47"/>
      <c r="E215" s="47"/>
      <c r="F215" s="73"/>
      <c r="G215" s="73"/>
      <c r="H215" s="73"/>
      <c r="I215" s="73"/>
      <c r="J215" s="73" t="s">
        <v>62</v>
      </c>
      <c r="K215" s="73"/>
      <c r="L215" s="94"/>
      <c r="M215" s="73">
        <v>6</v>
      </c>
      <c r="N215" s="94"/>
      <c r="O215" s="47" t="s">
        <v>25</v>
      </c>
      <c r="P215" s="53" t="s">
        <v>94</v>
      </c>
      <c r="Q215" s="53" t="s">
        <v>224</v>
      </c>
      <c r="R215" s="53"/>
      <c r="S215" s="77" t="s">
        <v>416</v>
      </c>
      <c r="T215" s="77">
        <v>3</v>
      </c>
      <c r="U215" s="77" t="s">
        <v>504</v>
      </c>
      <c r="V215" s="77" t="s">
        <v>419</v>
      </c>
      <c r="W215" s="48">
        <f>T215*Z215/60</f>
        <v>98.05</v>
      </c>
      <c r="X215" s="85"/>
      <c r="Y215" s="75" t="s">
        <v>711</v>
      </c>
      <c r="Z215" s="50">
        <f t="shared" si="32"/>
        <v>1961</v>
      </c>
      <c r="AA215" s="51">
        <v>195</v>
      </c>
      <c r="AB215" s="51">
        <v>174</v>
      </c>
      <c r="AC215" s="51">
        <v>194</v>
      </c>
      <c r="AD215" s="51">
        <v>186</v>
      </c>
      <c r="AE215" s="51">
        <v>179</v>
      </c>
      <c r="AF215" s="51">
        <v>170</v>
      </c>
      <c r="AG215" s="51">
        <v>195</v>
      </c>
      <c r="AH215" s="51">
        <v>159</v>
      </c>
      <c r="AI215" s="51">
        <v>164</v>
      </c>
      <c r="AJ215" s="51">
        <v>159</v>
      </c>
      <c r="AK215" s="51">
        <v>158</v>
      </c>
      <c r="AL215" s="51">
        <v>28</v>
      </c>
      <c r="AM215" s="47"/>
    </row>
    <row r="216" spans="1:39" ht="40.5" x14ac:dyDescent="0.4">
      <c r="A216" s="69">
        <f t="shared" si="24"/>
        <v>212</v>
      </c>
      <c r="B216" s="95"/>
      <c r="C216" s="47"/>
      <c r="D216" s="47"/>
      <c r="E216" s="47"/>
      <c r="F216" s="73"/>
      <c r="G216" s="73"/>
      <c r="H216" s="73"/>
      <c r="I216" s="73"/>
      <c r="J216" s="73" t="s">
        <v>62</v>
      </c>
      <c r="K216" s="73"/>
      <c r="L216" s="94"/>
      <c r="M216" s="73">
        <v>7</v>
      </c>
      <c r="N216" s="94"/>
      <c r="O216" s="47" t="s">
        <v>105</v>
      </c>
      <c r="P216" s="53" t="s">
        <v>171</v>
      </c>
      <c r="Q216" s="53" t="s">
        <v>168</v>
      </c>
      <c r="R216" s="53" t="s">
        <v>251</v>
      </c>
      <c r="S216" s="77" t="s">
        <v>416</v>
      </c>
      <c r="T216" s="77">
        <v>5</v>
      </c>
      <c r="U216" s="77" t="s">
        <v>504</v>
      </c>
      <c r="V216" s="77" t="s">
        <v>419</v>
      </c>
      <c r="W216" s="48">
        <f>Z216/122*T216*243/60</f>
        <v>1.8258196721311475</v>
      </c>
      <c r="X216" s="85"/>
      <c r="Y216" s="75" t="s">
        <v>756</v>
      </c>
      <c r="Z216" s="50">
        <f t="shared" si="32"/>
        <v>11</v>
      </c>
      <c r="AA216" s="51" t="s">
        <v>651</v>
      </c>
      <c r="AB216" s="51" t="s">
        <v>651</v>
      </c>
      <c r="AC216" s="51" t="s">
        <v>651</v>
      </c>
      <c r="AD216" s="51">
        <v>1</v>
      </c>
      <c r="AE216" s="51">
        <v>2</v>
      </c>
      <c r="AF216" s="51">
        <v>2</v>
      </c>
      <c r="AG216" s="51">
        <v>2</v>
      </c>
      <c r="AH216" s="51" t="s">
        <v>651</v>
      </c>
      <c r="AI216" s="51">
        <v>3</v>
      </c>
      <c r="AJ216" s="51">
        <v>1</v>
      </c>
      <c r="AK216" s="51" t="s">
        <v>651</v>
      </c>
      <c r="AL216" s="51" t="s">
        <v>651</v>
      </c>
      <c r="AM216" s="47"/>
    </row>
    <row r="217" spans="1:39" ht="27" x14ac:dyDescent="0.4">
      <c r="A217" s="69">
        <f t="shared" si="24"/>
        <v>213</v>
      </c>
      <c r="B217" s="95"/>
      <c r="C217" s="47"/>
      <c r="D217" s="47"/>
      <c r="E217" s="47"/>
      <c r="F217" s="73"/>
      <c r="G217" s="73"/>
      <c r="H217" s="73"/>
      <c r="I217" s="73"/>
      <c r="J217" s="73" t="s">
        <v>62</v>
      </c>
      <c r="K217" s="73"/>
      <c r="L217" s="94"/>
      <c r="M217" s="73">
        <v>8</v>
      </c>
      <c r="N217" s="94"/>
      <c r="O217" s="47" t="s">
        <v>105</v>
      </c>
      <c r="P217" s="53" t="s">
        <v>105</v>
      </c>
      <c r="Q217" s="53" t="s">
        <v>169</v>
      </c>
      <c r="R217" s="53"/>
      <c r="S217" s="77" t="s">
        <v>416</v>
      </c>
      <c r="T217" s="77">
        <v>3</v>
      </c>
      <c r="U217" s="77" t="s">
        <v>505</v>
      </c>
      <c r="V217" s="77" t="s">
        <v>419</v>
      </c>
      <c r="W217" s="48">
        <f>Z217/122*T217*243/60</f>
        <v>1.0954918032786884</v>
      </c>
      <c r="X217" s="85"/>
      <c r="Y217" s="75" t="s">
        <v>756</v>
      </c>
      <c r="Z217" s="50">
        <f t="shared" si="32"/>
        <v>11</v>
      </c>
      <c r="AA217" s="51" t="s">
        <v>651</v>
      </c>
      <c r="AB217" s="51" t="s">
        <v>651</v>
      </c>
      <c r="AC217" s="51" t="s">
        <v>651</v>
      </c>
      <c r="AD217" s="51">
        <v>1</v>
      </c>
      <c r="AE217" s="51">
        <v>2</v>
      </c>
      <c r="AF217" s="51">
        <v>2</v>
      </c>
      <c r="AG217" s="51">
        <v>2</v>
      </c>
      <c r="AH217" s="51" t="s">
        <v>651</v>
      </c>
      <c r="AI217" s="51">
        <v>3</v>
      </c>
      <c r="AJ217" s="51">
        <v>1</v>
      </c>
      <c r="AK217" s="51" t="s">
        <v>651</v>
      </c>
      <c r="AL217" s="51" t="s">
        <v>651</v>
      </c>
      <c r="AM217" s="47"/>
    </row>
    <row r="218" spans="1:39" ht="27" x14ac:dyDescent="0.4">
      <c r="A218" s="69">
        <f t="shared" si="24"/>
        <v>214</v>
      </c>
      <c r="B218" s="95"/>
      <c r="C218" s="47"/>
      <c r="D218" s="47"/>
      <c r="E218" s="47"/>
      <c r="F218" s="73"/>
      <c r="G218" s="73"/>
      <c r="H218" s="73"/>
      <c r="I218" s="73"/>
      <c r="J218" s="73" t="s">
        <v>62</v>
      </c>
      <c r="K218" s="73"/>
      <c r="L218" s="94"/>
      <c r="M218" s="73">
        <v>9</v>
      </c>
      <c r="N218" s="94"/>
      <c r="O218" s="47" t="s">
        <v>112</v>
      </c>
      <c r="P218" s="53" t="s">
        <v>172</v>
      </c>
      <c r="Q218" s="53" t="s">
        <v>170</v>
      </c>
      <c r="R218" s="53"/>
      <c r="S218" s="77" t="s">
        <v>416</v>
      </c>
      <c r="T218" s="77">
        <v>5</v>
      </c>
      <c r="U218" s="77" t="s">
        <v>504</v>
      </c>
      <c r="V218" s="77" t="s">
        <v>419</v>
      </c>
      <c r="W218" s="48">
        <f>Z218/223*T218*243/60</f>
        <v>44.677130044843047</v>
      </c>
      <c r="X218" s="85"/>
      <c r="Y218" s="75" t="s">
        <v>755</v>
      </c>
      <c r="Z218" s="50">
        <f>SUM(AA218:AL218)</f>
        <v>492</v>
      </c>
      <c r="AA218" s="51">
        <v>46</v>
      </c>
      <c r="AB218" s="51">
        <v>45</v>
      </c>
      <c r="AC218" s="51">
        <v>47</v>
      </c>
      <c r="AD218" s="51">
        <v>40</v>
      </c>
      <c r="AE218" s="51">
        <v>41</v>
      </c>
      <c r="AF218" s="51">
        <v>53</v>
      </c>
      <c r="AG218" s="51">
        <v>54</v>
      </c>
      <c r="AH218" s="51">
        <v>38</v>
      </c>
      <c r="AI218" s="51">
        <v>39</v>
      </c>
      <c r="AJ218" s="51">
        <v>51</v>
      </c>
      <c r="AK218" s="51">
        <v>38</v>
      </c>
      <c r="AL218" s="51" t="s">
        <v>651</v>
      </c>
      <c r="AM218" s="47"/>
    </row>
    <row r="219" spans="1:39" ht="108" x14ac:dyDescent="0.4">
      <c r="A219" s="69">
        <f t="shared" si="24"/>
        <v>215</v>
      </c>
      <c r="B219" s="95"/>
      <c r="C219" s="47"/>
      <c r="D219" s="47"/>
      <c r="E219" s="47"/>
      <c r="F219" s="73"/>
      <c r="G219" s="73"/>
      <c r="H219" s="73"/>
      <c r="I219" s="73"/>
      <c r="J219" s="73" t="s">
        <v>62</v>
      </c>
      <c r="K219" s="73"/>
      <c r="L219" s="94"/>
      <c r="M219" s="73">
        <v>10</v>
      </c>
      <c r="N219" s="94"/>
      <c r="O219" s="47" t="s">
        <v>108</v>
      </c>
      <c r="P219" s="53" t="s">
        <v>173</v>
      </c>
      <c r="Q219" s="53" t="s">
        <v>396</v>
      </c>
      <c r="R219" s="53" t="s">
        <v>398</v>
      </c>
      <c r="S219" s="77" t="s">
        <v>416</v>
      </c>
      <c r="T219" s="77">
        <v>3</v>
      </c>
      <c r="U219" s="77" t="s">
        <v>504</v>
      </c>
      <c r="V219" s="77" t="s">
        <v>419</v>
      </c>
      <c r="W219" s="48">
        <f>T219*Z219/60</f>
        <v>98.05</v>
      </c>
      <c r="X219" s="85"/>
      <c r="Y219" s="75" t="s">
        <v>711</v>
      </c>
      <c r="Z219" s="50">
        <f t="shared" si="32"/>
        <v>1961</v>
      </c>
      <c r="AA219" s="51">
        <v>195</v>
      </c>
      <c r="AB219" s="51">
        <v>174</v>
      </c>
      <c r="AC219" s="51">
        <v>194</v>
      </c>
      <c r="AD219" s="51">
        <v>186</v>
      </c>
      <c r="AE219" s="51">
        <v>179</v>
      </c>
      <c r="AF219" s="51">
        <v>170</v>
      </c>
      <c r="AG219" s="51">
        <v>195</v>
      </c>
      <c r="AH219" s="51">
        <v>159</v>
      </c>
      <c r="AI219" s="51">
        <v>164</v>
      </c>
      <c r="AJ219" s="51">
        <v>159</v>
      </c>
      <c r="AK219" s="51">
        <v>158</v>
      </c>
      <c r="AL219" s="51">
        <v>28</v>
      </c>
      <c r="AM219" s="47" t="s">
        <v>443</v>
      </c>
    </row>
    <row r="220" spans="1:39" ht="27" x14ac:dyDescent="0.4">
      <c r="A220" s="69">
        <f t="shared" si="24"/>
        <v>216</v>
      </c>
      <c r="B220" s="95"/>
      <c r="C220" s="47"/>
      <c r="D220" s="47"/>
      <c r="E220" s="47"/>
      <c r="F220" s="73"/>
      <c r="G220" s="73"/>
      <c r="H220" s="73"/>
      <c r="I220" s="73"/>
      <c r="J220" s="73" t="s">
        <v>62</v>
      </c>
      <c r="K220" s="73"/>
      <c r="L220" s="94"/>
      <c r="M220" s="73">
        <v>11</v>
      </c>
      <c r="N220" s="94"/>
      <c r="O220" s="47" t="s">
        <v>31</v>
      </c>
      <c r="P220" s="53" t="s">
        <v>174</v>
      </c>
      <c r="Q220" s="53" t="s">
        <v>397</v>
      </c>
      <c r="R220" s="56"/>
      <c r="S220" s="77" t="s">
        <v>416</v>
      </c>
      <c r="T220" s="77">
        <f>10/60</f>
        <v>0.16666666666666666</v>
      </c>
      <c r="U220" s="77" t="s">
        <v>504</v>
      </c>
      <c r="V220" s="77" t="s">
        <v>419</v>
      </c>
      <c r="W220" s="48">
        <f>T220*Z220/60</f>
        <v>5.447222222222222</v>
      </c>
      <c r="X220" s="85"/>
      <c r="Y220" s="75" t="s">
        <v>711</v>
      </c>
      <c r="Z220" s="50">
        <f t="shared" si="32"/>
        <v>1961</v>
      </c>
      <c r="AA220" s="51">
        <v>195</v>
      </c>
      <c r="AB220" s="51">
        <v>174</v>
      </c>
      <c r="AC220" s="51">
        <v>194</v>
      </c>
      <c r="AD220" s="51">
        <v>186</v>
      </c>
      <c r="AE220" s="51">
        <v>179</v>
      </c>
      <c r="AF220" s="51">
        <v>170</v>
      </c>
      <c r="AG220" s="51">
        <v>195</v>
      </c>
      <c r="AH220" s="51">
        <v>159</v>
      </c>
      <c r="AI220" s="51">
        <v>164</v>
      </c>
      <c r="AJ220" s="51">
        <v>159</v>
      </c>
      <c r="AK220" s="51">
        <v>158</v>
      </c>
      <c r="AL220" s="51">
        <v>28</v>
      </c>
      <c r="AM220" s="47"/>
    </row>
    <row r="221" spans="1:39" ht="27" x14ac:dyDescent="0.4">
      <c r="A221" s="69">
        <f t="shared" si="24"/>
        <v>217</v>
      </c>
      <c r="B221" s="95"/>
      <c r="C221" s="47"/>
      <c r="D221" s="47"/>
      <c r="E221" s="47"/>
      <c r="F221" s="73"/>
      <c r="G221" s="73"/>
      <c r="H221" s="73"/>
      <c r="I221" s="73"/>
      <c r="J221" s="73" t="s">
        <v>62</v>
      </c>
      <c r="K221" s="73"/>
      <c r="L221" s="94"/>
      <c r="M221" s="73">
        <v>12</v>
      </c>
      <c r="N221" s="94"/>
      <c r="O221" s="47" t="s">
        <v>108</v>
      </c>
      <c r="P221" s="53" t="s">
        <v>175</v>
      </c>
      <c r="Q221" s="53" t="s">
        <v>102</v>
      </c>
      <c r="R221" s="53"/>
      <c r="S221" s="77" t="s">
        <v>416</v>
      </c>
      <c r="T221" s="77">
        <v>3</v>
      </c>
      <c r="U221" s="77" t="s">
        <v>505</v>
      </c>
      <c r="V221" s="77" t="s">
        <v>419</v>
      </c>
      <c r="W221" s="48">
        <f>(T221*243)/60</f>
        <v>12.15</v>
      </c>
      <c r="X221" s="85"/>
      <c r="Y221" s="75" t="s">
        <v>714</v>
      </c>
      <c r="Z221" s="50">
        <f t="shared" si="32"/>
        <v>0</v>
      </c>
      <c r="AA221" s="51" t="s">
        <v>651</v>
      </c>
      <c r="AB221" s="51" t="s">
        <v>651</v>
      </c>
      <c r="AC221" s="51" t="s">
        <v>651</v>
      </c>
      <c r="AD221" s="51" t="s">
        <v>651</v>
      </c>
      <c r="AE221" s="51" t="s">
        <v>651</v>
      </c>
      <c r="AF221" s="51" t="s">
        <v>651</v>
      </c>
      <c r="AG221" s="51" t="s">
        <v>651</v>
      </c>
      <c r="AH221" s="51" t="s">
        <v>651</v>
      </c>
      <c r="AI221" s="51" t="s">
        <v>651</v>
      </c>
      <c r="AJ221" s="51" t="s">
        <v>651</v>
      </c>
      <c r="AK221" s="51" t="s">
        <v>651</v>
      </c>
      <c r="AL221" s="51" t="s">
        <v>651</v>
      </c>
      <c r="AM221" s="47"/>
    </row>
    <row r="222" spans="1:39" ht="40.5" x14ac:dyDescent="0.4">
      <c r="A222" s="69">
        <f t="shared" si="24"/>
        <v>218</v>
      </c>
      <c r="B222" s="95"/>
      <c r="C222" s="47"/>
      <c r="D222" s="47"/>
      <c r="E222" s="47"/>
      <c r="F222" s="73"/>
      <c r="G222" s="73"/>
      <c r="H222" s="73"/>
      <c r="I222" s="73"/>
      <c r="J222" s="73" t="s">
        <v>62</v>
      </c>
      <c r="K222" s="73"/>
      <c r="L222" s="94"/>
      <c r="M222" s="73">
        <v>13</v>
      </c>
      <c r="N222" s="94"/>
      <c r="O222" s="47" t="s">
        <v>108</v>
      </c>
      <c r="P222" s="53" t="s">
        <v>93</v>
      </c>
      <c r="Q222" s="53" t="s">
        <v>375</v>
      </c>
      <c r="R222" s="53" t="s">
        <v>237</v>
      </c>
      <c r="S222" s="77" t="s">
        <v>416</v>
      </c>
      <c r="T222" s="77">
        <v>1</v>
      </c>
      <c r="U222" s="77" t="s">
        <v>504</v>
      </c>
      <c r="V222" s="77" t="s">
        <v>419</v>
      </c>
      <c r="W222" s="48">
        <f>T222*Z222/60</f>
        <v>32.68333333333333</v>
      </c>
      <c r="X222" s="85"/>
      <c r="Y222" s="75" t="s">
        <v>711</v>
      </c>
      <c r="Z222" s="50">
        <f t="shared" si="32"/>
        <v>1961</v>
      </c>
      <c r="AA222" s="51">
        <v>195</v>
      </c>
      <c r="AB222" s="51">
        <v>174</v>
      </c>
      <c r="AC222" s="51">
        <v>194</v>
      </c>
      <c r="AD222" s="51">
        <v>186</v>
      </c>
      <c r="AE222" s="51">
        <v>179</v>
      </c>
      <c r="AF222" s="51">
        <v>170</v>
      </c>
      <c r="AG222" s="51">
        <v>195</v>
      </c>
      <c r="AH222" s="51">
        <v>159</v>
      </c>
      <c r="AI222" s="51">
        <v>164</v>
      </c>
      <c r="AJ222" s="51">
        <v>159</v>
      </c>
      <c r="AK222" s="51">
        <v>158</v>
      </c>
      <c r="AL222" s="51">
        <v>28</v>
      </c>
      <c r="AM222" s="47"/>
    </row>
    <row r="223" spans="1:39" ht="27" x14ac:dyDescent="0.4">
      <c r="A223" s="69">
        <f t="shared" si="24"/>
        <v>219</v>
      </c>
      <c r="B223" s="95"/>
      <c r="C223" s="47"/>
      <c r="D223" s="47"/>
      <c r="E223" s="47"/>
      <c r="F223" s="73"/>
      <c r="G223" s="73"/>
      <c r="H223" s="73"/>
      <c r="I223" s="73"/>
      <c r="J223" s="73" t="s">
        <v>62</v>
      </c>
      <c r="K223" s="73"/>
      <c r="L223" s="94"/>
      <c r="M223" s="73">
        <v>14</v>
      </c>
      <c r="N223" s="94"/>
      <c r="O223" s="47" t="s">
        <v>31</v>
      </c>
      <c r="P223" s="53" t="s">
        <v>110</v>
      </c>
      <c r="Q223" s="53" t="s">
        <v>399</v>
      </c>
      <c r="R223" s="53" t="s">
        <v>238</v>
      </c>
      <c r="S223" s="77" t="s">
        <v>416</v>
      </c>
      <c r="T223" s="77">
        <f>15/60</f>
        <v>0.25</v>
      </c>
      <c r="U223" s="77" t="s">
        <v>504</v>
      </c>
      <c r="V223" s="77" t="s">
        <v>419</v>
      </c>
      <c r="W223" s="48">
        <f>T223*Z223/60</f>
        <v>8.1708333333333325</v>
      </c>
      <c r="X223" s="85"/>
      <c r="Y223" s="75" t="s">
        <v>711</v>
      </c>
      <c r="Z223" s="50">
        <f t="shared" si="32"/>
        <v>1961</v>
      </c>
      <c r="AA223" s="51">
        <v>195</v>
      </c>
      <c r="AB223" s="51">
        <v>174</v>
      </c>
      <c r="AC223" s="51">
        <v>194</v>
      </c>
      <c r="AD223" s="51">
        <v>186</v>
      </c>
      <c r="AE223" s="51">
        <v>179</v>
      </c>
      <c r="AF223" s="51">
        <v>170</v>
      </c>
      <c r="AG223" s="51">
        <v>195</v>
      </c>
      <c r="AH223" s="51">
        <v>159</v>
      </c>
      <c r="AI223" s="51">
        <v>164</v>
      </c>
      <c r="AJ223" s="51">
        <v>159</v>
      </c>
      <c r="AK223" s="51">
        <v>158</v>
      </c>
      <c r="AL223" s="51">
        <v>28</v>
      </c>
      <c r="AM223" s="47"/>
    </row>
    <row r="224" spans="1:39" ht="27" x14ac:dyDescent="0.4">
      <c r="A224" s="69">
        <f t="shared" si="24"/>
        <v>220</v>
      </c>
      <c r="B224" s="95"/>
      <c r="C224" s="47"/>
      <c r="D224" s="47"/>
      <c r="E224" s="47"/>
      <c r="F224" s="73"/>
      <c r="G224" s="73"/>
      <c r="H224" s="73"/>
      <c r="I224" s="73"/>
      <c r="J224" s="73" t="s">
        <v>62</v>
      </c>
      <c r="K224" s="73"/>
      <c r="L224" s="94"/>
      <c r="M224" s="73">
        <v>15</v>
      </c>
      <c r="N224" s="94"/>
      <c r="O224" s="47" t="s">
        <v>31</v>
      </c>
      <c r="P224" s="54" t="s">
        <v>176</v>
      </c>
      <c r="Q224" s="54" t="s">
        <v>239</v>
      </c>
      <c r="R224" s="53" t="s">
        <v>493</v>
      </c>
      <c r="S224" s="77" t="s">
        <v>416</v>
      </c>
      <c r="T224" s="77">
        <v>2</v>
      </c>
      <c r="U224" s="77" t="s">
        <v>504</v>
      </c>
      <c r="V224" s="77" t="s">
        <v>419</v>
      </c>
      <c r="W224" s="48">
        <f>T224*Z224/60</f>
        <v>8.1</v>
      </c>
      <c r="X224" s="85"/>
      <c r="Y224" s="75" t="s">
        <v>711</v>
      </c>
      <c r="Z224" s="50">
        <f t="shared" ref="Z224" si="33">SUM(AA224:AL224)</f>
        <v>243</v>
      </c>
      <c r="AA224" s="51">
        <v>20</v>
      </c>
      <c r="AB224" s="51">
        <v>20</v>
      </c>
      <c r="AC224" s="51">
        <v>22</v>
      </c>
      <c r="AD224" s="51">
        <v>20</v>
      </c>
      <c r="AE224" s="51">
        <v>22</v>
      </c>
      <c r="AF224" s="51">
        <v>20</v>
      </c>
      <c r="AG224" s="51">
        <v>21</v>
      </c>
      <c r="AH224" s="51">
        <v>20</v>
      </c>
      <c r="AI224" s="51">
        <v>20</v>
      </c>
      <c r="AJ224" s="51">
        <v>19</v>
      </c>
      <c r="AK224" s="51">
        <v>19</v>
      </c>
      <c r="AL224" s="51">
        <v>20</v>
      </c>
      <c r="AM224" s="47"/>
    </row>
    <row r="225" spans="1:39" ht="27" x14ac:dyDescent="0.4">
      <c r="A225" s="69">
        <f t="shared" si="24"/>
        <v>221</v>
      </c>
      <c r="B225" s="95"/>
      <c r="C225" s="47"/>
      <c r="D225" s="47"/>
      <c r="E225" s="47"/>
      <c r="F225" s="73"/>
      <c r="G225" s="73"/>
      <c r="H225" s="73"/>
      <c r="I225" s="73"/>
      <c r="J225" s="73" t="s">
        <v>62</v>
      </c>
      <c r="K225" s="73"/>
      <c r="L225" s="94"/>
      <c r="M225" s="73">
        <v>16</v>
      </c>
      <c r="N225" s="94"/>
      <c r="O225" s="47" t="s">
        <v>31</v>
      </c>
      <c r="P225" s="54" t="s">
        <v>177</v>
      </c>
      <c r="Q225" s="54" t="s">
        <v>292</v>
      </c>
      <c r="R225" s="53"/>
      <c r="S225" s="77" t="s">
        <v>416</v>
      </c>
      <c r="T225" s="77">
        <v>0.5</v>
      </c>
      <c r="U225" s="77" t="s">
        <v>504</v>
      </c>
      <c r="V225" s="77" t="s">
        <v>419</v>
      </c>
      <c r="W225" s="48">
        <f>(T225*243)/60</f>
        <v>2.0249999999999999</v>
      </c>
      <c r="X225" s="85"/>
      <c r="Y225" s="75" t="s">
        <v>714</v>
      </c>
      <c r="Z225" s="50">
        <f t="shared" si="32"/>
        <v>0</v>
      </c>
      <c r="AA225" s="51" t="s">
        <v>651</v>
      </c>
      <c r="AB225" s="51" t="s">
        <v>651</v>
      </c>
      <c r="AC225" s="51" t="s">
        <v>651</v>
      </c>
      <c r="AD225" s="51" t="s">
        <v>651</v>
      </c>
      <c r="AE225" s="51" t="s">
        <v>651</v>
      </c>
      <c r="AF225" s="51" t="s">
        <v>651</v>
      </c>
      <c r="AG225" s="51" t="s">
        <v>651</v>
      </c>
      <c r="AH225" s="51" t="s">
        <v>651</v>
      </c>
      <c r="AI225" s="51" t="s">
        <v>651</v>
      </c>
      <c r="AJ225" s="51" t="s">
        <v>651</v>
      </c>
      <c r="AK225" s="51" t="s">
        <v>651</v>
      </c>
      <c r="AL225" s="51" t="s">
        <v>651</v>
      </c>
      <c r="AM225" s="47"/>
    </row>
    <row r="226" spans="1:39" ht="27" x14ac:dyDescent="0.4">
      <c r="A226" s="69">
        <f t="shared" si="24"/>
        <v>222</v>
      </c>
      <c r="B226" s="95"/>
      <c r="C226" s="47"/>
      <c r="D226" s="47"/>
      <c r="E226" s="47"/>
      <c r="F226" s="73"/>
      <c r="G226" s="73"/>
      <c r="H226" s="73"/>
      <c r="I226" s="73"/>
      <c r="J226" s="73" t="s">
        <v>62</v>
      </c>
      <c r="K226" s="73"/>
      <c r="L226" s="94"/>
      <c r="M226" s="73">
        <v>17</v>
      </c>
      <c r="N226" s="94"/>
      <c r="O226" s="47" t="s">
        <v>25</v>
      </c>
      <c r="P226" s="54" t="s">
        <v>178</v>
      </c>
      <c r="Q226" s="54" t="s">
        <v>293</v>
      </c>
      <c r="R226" s="53"/>
      <c r="S226" s="77" t="s">
        <v>501</v>
      </c>
      <c r="T226" s="77">
        <v>3</v>
      </c>
      <c r="U226" s="77" t="s">
        <v>504</v>
      </c>
      <c r="V226" s="77" t="s">
        <v>419</v>
      </c>
      <c r="W226" s="48">
        <f>(T226*243)/60</f>
        <v>12.15</v>
      </c>
      <c r="X226" s="85"/>
      <c r="Y226" s="75" t="s">
        <v>714</v>
      </c>
      <c r="Z226" s="50">
        <f t="shared" si="32"/>
        <v>0</v>
      </c>
      <c r="AA226" s="51" t="s">
        <v>651</v>
      </c>
      <c r="AB226" s="51" t="s">
        <v>651</v>
      </c>
      <c r="AC226" s="51" t="s">
        <v>651</v>
      </c>
      <c r="AD226" s="51" t="s">
        <v>651</v>
      </c>
      <c r="AE226" s="51" t="s">
        <v>651</v>
      </c>
      <c r="AF226" s="51" t="s">
        <v>651</v>
      </c>
      <c r="AG226" s="51" t="s">
        <v>651</v>
      </c>
      <c r="AH226" s="51" t="s">
        <v>651</v>
      </c>
      <c r="AI226" s="51" t="s">
        <v>651</v>
      </c>
      <c r="AJ226" s="51" t="s">
        <v>651</v>
      </c>
      <c r="AK226" s="51" t="s">
        <v>651</v>
      </c>
      <c r="AL226" s="51" t="s">
        <v>651</v>
      </c>
      <c r="AM226" s="47"/>
    </row>
    <row r="227" spans="1:39" ht="27" x14ac:dyDescent="0.4">
      <c r="A227" s="69">
        <f t="shared" si="24"/>
        <v>223</v>
      </c>
      <c r="B227" s="95"/>
      <c r="C227" s="47"/>
      <c r="D227" s="47"/>
      <c r="E227" s="47"/>
      <c r="F227" s="73"/>
      <c r="G227" s="73"/>
      <c r="H227" s="73"/>
      <c r="I227" s="73"/>
      <c r="J227" s="73" t="s">
        <v>62</v>
      </c>
      <c r="K227" s="73"/>
      <c r="L227" s="94"/>
      <c r="M227" s="73">
        <v>25</v>
      </c>
      <c r="N227" s="94"/>
      <c r="O227" s="47" t="s">
        <v>15</v>
      </c>
      <c r="P227" s="54" t="s">
        <v>15</v>
      </c>
      <c r="Q227" s="54" t="s">
        <v>400</v>
      </c>
      <c r="R227" s="53" t="s">
        <v>814</v>
      </c>
      <c r="S227" s="77" t="s">
        <v>482</v>
      </c>
      <c r="T227" s="77">
        <v>1</v>
      </c>
      <c r="U227" s="77" t="s">
        <v>504</v>
      </c>
      <c r="V227" s="77" t="s">
        <v>419</v>
      </c>
      <c r="W227" s="48">
        <f>(T227*243)/60</f>
        <v>4.05</v>
      </c>
      <c r="X227" s="85"/>
      <c r="Y227" s="75" t="s">
        <v>714</v>
      </c>
      <c r="Z227" s="50">
        <f t="shared" si="32"/>
        <v>973</v>
      </c>
      <c r="AA227" s="51">
        <v>92</v>
      </c>
      <c r="AB227" s="51">
        <v>87</v>
      </c>
      <c r="AC227" s="51">
        <v>97</v>
      </c>
      <c r="AD227" s="51">
        <v>93</v>
      </c>
      <c r="AE227" s="51">
        <v>89</v>
      </c>
      <c r="AF227" s="51">
        <v>85</v>
      </c>
      <c r="AG227" s="51">
        <v>97</v>
      </c>
      <c r="AH227" s="51">
        <v>79</v>
      </c>
      <c r="AI227" s="51">
        <v>82</v>
      </c>
      <c r="AJ227" s="51">
        <v>79</v>
      </c>
      <c r="AK227" s="51">
        <v>79</v>
      </c>
      <c r="AL227" s="51">
        <v>14</v>
      </c>
      <c r="AM227" s="47"/>
    </row>
    <row r="228" spans="1:39" ht="108" x14ac:dyDescent="0.4">
      <c r="A228" s="69">
        <f t="shared" si="24"/>
        <v>224</v>
      </c>
      <c r="B228" s="95"/>
      <c r="C228" s="47"/>
      <c r="D228" s="47"/>
      <c r="E228" s="47"/>
      <c r="F228" s="73"/>
      <c r="G228" s="73"/>
      <c r="H228" s="73"/>
      <c r="I228" s="73"/>
      <c r="J228" s="73" t="s">
        <v>62</v>
      </c>
      <c r="K228" s="73"/>
      <c r="L228" s="94"/>
      <c r="M228" s="73">
        <v>26</v>
      </c>
      <c r="N228" s="94"/>
      <c r="O228" s="53" t="s">
        <v>31</v>
      </c>
      <c r="P228" s="53" t="s">
        <v>110</v>
      </c>
      <c r="Q228" s="53" t="s">
        <v>371</v>
      </c>
      <c r="R228" s="53" t="s">
        <v>503</v>
      </c>
      <c r="S228" s="77" t="s">
        <v>417</v>
      </c>
      <c r="T228" s="77" t="s">
        <v>705</v>
      </c>
      <c r="U228" s="77" t="s">
        <v>637</v>
      </c>
      <c r="V228" s="77" t="s">
        <v>419</v>
      </c>
      <c r="W228" s="48">
        <f>(2*243+30*12)/60</f>
        <v>14.1</v>
      </c>
      <c r="X228" s="85"/>
      <c r="Y228" s="75" t="s">
        <v>720</v>
      </c>
      <c r="Z228" s="50">
        <f t="shared" si="32"/>
        <v>0</v>
      </c>
      <c r="AA228" s="51" t="s">
        <v>651</v>
      </c>
      <c r="AB228" s="51" t="s">
        <v>651</v>
      </c>
      <c r="AC228" s="51" t="s">
        <v>651</v>
      </c>
      <c r="AD228" s="51" t="s">
        <v>651</v>
      </c>
      <c r="AE228" s="51" t="s">
        <v>651</v>
      </c>
      <c r="AF228" s="51" t="s">
        <v>651</v>
      </c>
      <c r="AG228" s="51" t="s">
        <v>651</v>
      </c>
      <c r="AH228" s="51" t="s">
        <v>651</v>
      </c>
      <c r="AI228" s="51" t="s">
        <v>651</v>
      </c>
      <c r="AJ228" s="51" t="s">
        <v>651</v>
      </c>
      <c r="AK228" s="51" t="s">
        <v>651</v>
      </c>
      <c r="AL228" s="51" t="s">
        <v>651</v>
      </c>
      <c r="AM228" s="47"/>
    </row>
    <row r="229" spans="1:39" ht="27" x14ac:dyDescent="0.4">
      <c r="A229" s="69">
        <f t="shared" si="24"/>
        <v>225</v>
      </c>
      <c r="B229" s="95"/>
      <c r="C229" s="47"/>
      <c r="D229" s="47"/>
      <c r="E229" s="47"/>
      <c r="F229" s="73"/>
      <c r="G229" s="73"/>
      <c r="H229" s="73"/>
      <c r="I229" s="73"/>
      <c r="J229" s="73" t="s">
        <v>62</v>
      </c>
      <c r="K229" s="73"/>
      <c r="L229" s="94"/>
      <c r="M229" s="73">
        <v>29</v>
      </c>
      <c r="N229" s="94"/>
      <c r="O229" s="53" t="s">
        <v>25</v>
      </c>
      <c r="P229" s="53" t="s">
        <v>179</v>
      </c>
      <c r="Q229" s="53" t="s">
        <v>294</v>
      </c>
      <c r="R229" s="53"/>
      <c r="S229" s="77" t="s">
        <v>482</v>
      </c>
      <c r="T229" s="77">
        <v>5</v>
      </c>
      <c r="U229" s="77" t="s">
        <v>504</v>
      </c>
      <c r="V229" s="77" t="s">
        <v>419</v>
      </c>
      <c r="W229" s="48">
        <f t="shared" ref="W229:W230" si="34">(T229*243)/60</f>
        <v>20.25</v>
      </c>
      <c r="X229" s="85"/>
      <c r="Y229" s="75" t="s">
        <v>714</v>
      </c>
      <c r="Z229" s="50">
        <f t="shared" si="32"/>
        <v>973</v>
      </c>
      <c r="AA229" s="51">
        <v>92</v>
      </c>
      <c r="AB229" s="51">
        <v>87</v>
      </c>
      <c r="AC229" s="51">
        <v>97</v>
      </c>
      <c r="AD229" s="51">
        <v>93</v>
      </c>
      <c r="AE229" s="51">
        <v>89</v>
      </c>
      <c r="AF229" s="51">
        <v>85</v>
      </c>
      <c r="AG229" s="51">
        <v>97</v>
      </c>
      <c r="AH229" s="51">
        <v>79</v>
      </c>
      <c r="AI229" s="51">
        <v>82</v>
      </c>
      <c r="AJ229" s="51">
        <v>79</v>
      </c>
      <c r="AK229" s="51">
        <v>79</v>
      </c>
      <c r="AL229" s="51">
        <v>14</v>
      </c>
      <c r="AM229" s="51"/>
    </row>
    <row r="230" spans="1:39" ht="40.5" x14ac:dyDescent="0.4">
      <c r="A230" s="69">
        <f t="shared" si="24"/>
        <v>226</v>
      </c>
      <c r="B230" s="95"/>
      <c r="C230" s="47"/>
      <c r="D230" s="47"/>
      <c r="E230" s="47"/>
      <c r="F230" s="73"/>
      <c r="G230" s="73"/>
      <c r="H230" s="73"/>
      <c r="I230" s="73"/>
      <c r="J230" s="73" t="s">
        <v>62</v>
      </c>
      <c r="K230" s="73"/>
      <c r="L230" s="94"/>
      <c r="M230" s="73">
        <v>30</v>
      </c>
      <c r="N230" s="94"/>
      <c r="O230" s="53" t="s">
        <v>97</v>
      </c>
      <c r="P230" s="53" t="s">
        <v>180</v>
      </c>
      <c r="Q230" s="53" t="s">
        <v>401</v>
      </c>
      <c r="R230" s="53" t="s">
        <v>289</v>
      </c>
      <c r="S230" s="77" t="s">
        <v>492</v>
      </c>
      <c r="T230" s="77">
        <v>5</v>
      </c>
      <c r="U230" s="77" t="s">
        <v>504</v>
      </c>
      <c r="V230" s="77" t="s">
        <v>419</v>
      </c>
      <c r="W230" s="48">
        <f t="shared" si="34"/>
        <v>20.25</v>
      </c>
      <c r="X230" s="85"/>
      <c r="Y230" s="75" t="s">
        <v>714</v>
      </c>
      <c r="Z230" s="50">
        <f t="shared" si="32"/>
        <v>0</v>
      </c>
      <c r="AA230" s="51" t="s">
        <v>651</v>
      </c>
      <c r="AB230" s="51" t="s">
        <v>651</v>
      </c>
      <c r="AC230" s="51" t="s">
        <v>651</v>
      </c>
      <c r="AD230" s="51" t="s">
        <v>651</v>
      </c>
      <c r="AE230" s="51" t="s">
        <v>651</v>
      </c>
      <c r="AF230" s="51" t="s">
        <v>651</v>
      </c>
      <c r="AG230" s="51" t="s">
        <v>651</v>
      </c>
      <c r="AH230" s="51" t="s">
        <v>651</v>
      </c>
      <c r="AI230" s="51" t="s">
        <v>651</v>
      </c>
      <c r="AJ230" s="51" t="s">
        <v>651</v>
      </c>
      <c r="AK230" s="51" t="s">
        <v>651</v>
      </c>
      <c r="AL230" s="51" t="s">
        <v>651</v>
      </c>
      <c r="AM230" s="47"/>
    </row>
    <row r="231" spans="1:39" ht="54" x14ac:dyDescent="0.4">
      <c r="A231" s="69">
        <f t="shared" si="24"/>
        <v>227</v>
      </c>
      <c r="B231" s="95"/>
      <c r="C231" s="47"/>
      <c r="D231" s="47"/>
      <c r="E231" s="47"/>
      <c r="F231" s="73"/>
      <c r="G231" s="73"/>
      <c r="H231" s="73"/>
      <c r="I231" s="73"/>
      <c r="J231" s="73" t="s">
        <v>62</v>
      </c>
      <c r="K231" s="73"/>
      <c r="L231" s="94"/>
      <c r="M231" s="73">
        <v>31</v>
      </c>
      <c r="N231" s="94"/>
      <c r="O231" s="47" t="s">
        <v>32</v>
      </c>
      <c r="P231" s="53" t="s">
        <v>37</v>
      </c>
      <c r="Q231" s="53" t="s">
        <v>181</v>
      </c>
      <c r="R231" s="53"/>
      <c r="S231" s="77" t="s">
        <v>494</v>
      </c>
      <c r="T231" s="73">
        <v>1</v>
      </c>
      <c r="U231" s="77" t="s">
        <v>504</v>
      </c>
      <c r="V231" s="77" t="s">
        <v>419</v>
      </c>
      <c r="W231" s="48">
        <f>(T231*243)/60</f>
        <v>4.05</v>
      </c>
      <c r="X231" s="85"/>
      <c r="Y231" s="75" t="s">
        <v>714</v>
      </c>
      <c r="Z231" s="50">
        <f t="shared" ref="Z231" si="35">SUM(AA231:AL231)</f>
        <v>243</v>
      </c>
      <c r="AA231" s="51">
        <v>20</v>
      </c>
      <c r="AB231" s="51">
        <v>20</v>
      </c>
      <c r="AC231" s="51">
        <v>22</v>
      </c>
      <c r="AD231" s="51">
        <v>20</v>
      </c>
      <c r="AE231" s="51">
        <v>22</v>
      </c>
      <c r="AF231" s="51">
        <v>20</v>
      </c>
      <c r="AG231" s="51">
        <v>21</v>
      </c>
      <c r="AH231" s="51">
        <v>20</v>
      </c>
      <c r="AI231" s="51">
        <v>20</v>
      </c>
      <c r="AJ231" s="51">
        <v>19</v>
      </c>
      <c r="AK231" s="51">
        <v>19</v>
      </c>
      <c r="AL231" s="51">
        <v>20</v>
      </c>
      <c r="AM231" s="47"/>
    </row>
    <row r="232" spans="1:39" ht="27" x14ac:dyDescent="0.4">
      <c r="A232" s="69">
        <f t="shared" ref="A232:A249" si="36">ROW(A232)-4</f>
        <v>228</v>
      </c>
      <c r="B232" s="95"/>
      <c r="C232" s="47"/>
      <c r="D232" s="47"/>
      <c r="E232" s="47"/>
      <c r="F232" s="73"/>
      <c r="G232" s="73"/>
      <c r="H232" s="73"/>
      <c r="I232" s="73"/>
      <c r="J232" s="73" t="s">
        <v>62</v>
      </c>
      <c r="K232" s="73"/>
      <c r="L232" s="94"/>
      <c r="M232" s="73">
        <v>32</v>
      </c>
      <c r="N232" s="94"/>
      <c r="O232" s="47" t="s">
        <v>32</v>
      </c>
      <c r="P232" s="54" t="s">
        <v>548</v>
      </c>
      <c r="Q232" s="53" t="s">
        <v>402</v>
      </c>
      <c r="R232" s="53"/>
      <c r="S232" s="77" t="s">
        <v>482</v>
      </c>
      <c r="T232" s="77">
        <v>10</v>
      </c>
      <c r="U232" s="77" t="s">
        <v>504</v>
      </c>
      <c r="V232" s="77" t="s">
        <v>419</v>
      </c>
      <c r="W232" s="48">
        <f>(T232*243)/60</f>
        <v>40.5</v>
      </c>
      <c r="X232" s="86"/>
      <c r="Y232" s="75" t="s">
        <v>714</v>
      </c>
      <c r="Z232" s="50">
        <f t="shared" si="32"/>
        <v>973</v>
      </c>
      <c r="AA232" s="51">
        <v>92</v>
      </c>
      <c r="AB232" s="51">
        <v>87</v>
      </c>
      <c r="AC232" s="51">
        <v>97</v>
      </c>
      <c r="AD232" s="51">
        <v>93</v>
      </c>
      <c r="AE232" s="51">
        <v>89</v>
      </c>
      <c r="AF232" s="51">
        <v>85</v>
      </c>
      <c r="AG232" s="51">
        <v>97</v>
      </c>
      <c r="AH232" s="51">
        <v>79</v>
      </c>
      <c r="AI232" s="51">
        <v>82</v>
      </c>
      <c r="AJ232" s="51">
        <v>79</v>
      </c>
      <c r="AK232" s="51">
        <v>79</v>
      </c>
      <c r="AL232" s="51">
        <v>14</v>
      </c>
      <c r="AM232" s="51"/>
    </row>
    <row r="233" spans="1:39" ht="81" x14ac:dyDescent="0.4">
      <c r="A233" s="69">
        <f t="shared" si="36"/>
        <v>229</v>
      </c>
      <c r="B233" s="93" t="s">
        <v>333</v>
      </c>
      <c r="C233" s="47" t="s">
        <v>58</v>
      </c>
      <c r="D233" s="47" t="s">
        <v>59</v>
      </c>
      <c r="E233" s="47" t="s">
        <v>73</v>
      </c>
      <c r="F233" s="73"/>
      <c r="G233" s="73"/>
      <c r="H233" s="73"/>
      <c r="I233" s="73"/>
      <c r="J233" s="73" t="s">
        <v>62</v>
      </c>
      <c r="K233" s="73"/>
      <c r="L233" s="73" t="s">
        <v>693</v>
      </c>
      <c r="M233" s="73" t="s">
        <v>90</v>
      </c>
      <c r="N233" s="94" t="s">
        <v>30</v>
      </c>
      <c r="O233" s="47" t="s">
        <v>16</v>
      </c>
      <c r="P233" s="53" t="s">
        <v>249</v>
      </c>
      <c r="Q233" s="53" t="s">
        <v>407</v>
      </c>
      <c r="R233" s="53" t="s">
        <v>220</v>
      </c>
      <c r="S233" s="77" t="s">
        <v>475</v>
      </c>
      <c r="T233" s="77">
        <v>180</v>
      </c>
      <c r="U233" s="77" t="s">
        <v>476</v>
      </c>
      <c r="V233" s="77" t="s">
        <v>419</v>
      </c>
      <c r="W233" s="48">
        <f>T233*Z233/60</f>
        <v>12</v>
      </c>
      <c r="X233" s="87">
        <v>3.1748506426392736E-2</v>
      </c>
      <c r="Y233" s="75" t="s">
        <v>721</v>
      </c>
      <c r="Z233" s="50">
        <f t="shared" si="32"/>
        <v>4</v>
      </c>
      <c r="AA233" s="51" t="s">
        <v>651</v>
      </c>
      <c r="AB233" s="51" t="s">
        <v>651</v>
      </c>
      <c r="AC233" s="51">
        <v>1</v>
      </c>
      <c r="AD233" s="51" t="s">
        <v>651</v>
      </c>
      <c r="AE233" s="51" t="s">
        <v>651</v>
      </c>
      <c r="AF233" s="51">
        <v>1</v>
      </c>
      <c r="AG233" s="51" t="s">
        <v>651</v>
      </c>
      <c r="AH233" s="51" t="s">
        <v>651</v>
      </c>
      <c r="AI233" s="51">
        <v>1</v>
      </c>
      <c r="AJ233" s="51" t="s">
        <v>651</v>
      </c>
      <c r="AK233" s="51" t="s">
        <v>651</v>
      </c>
      <c r="AL233" s="51">
        <v>1</v>
      </c>
      <c r="AM233" s="47"/>
    </row>
    <row r="234" spans="1:39" ht="54" x14ac:dyDescent="0.4">
      <c r="A234" s="69">
        <f t="shared" si="36"/>
        <v>230</v>
      </c>
      <c r="B234" s="93"/>
      <c r="C234" s="47" t="s">
        <v>58</v>
      </c>
      <c r="D234" s="47" t="s">
        <v>59</v>
      </c>
      <c r="E234" s="47" t="s">
        <v>73</v>
      </c>
      <c r="F234" s="73"/>
      <c r="G234" s="73"/>
      <c r="H234" s="73"/>
      <c r="I234" s="73"/>
      <c r="J234" s="73" t="s">
        <v>62</v>
      </c>
      <c r="K234" s="73"/>
      <c r="L234" s="73" t="s">
        <v>693</v>
      </c>
      <c r="M234" s="73" t="s">
        <v>90</v>
      </c>
      <c r="N234" s="94"/>
      <c r="O234" s="47" t="s">
        <v>100</v>
      </c>
      <c r="P234" s="53" t="s">
        <v>101</v>
      </c>
      <c r="Q234" s="53" t="s">
        <v>403</v>
      </c>
      <c r="R234" s="53" t="s">
        <v>481</v>
      </c>
      <c r="S234" s="77" t="s">
        <v>475</v>
      </c>
      <c r="T234" s="77">
        <v>180</v>
      </c>
      <c r="U234" s="77" t="s">
        <v>507</v>
      </c>
      <c r="V234" s="77" t="s">
        <v>419</v>
      </c>
      <c r="W234" s="48">
        <f>T234*Z234/60</f>
        <v>18</v>
      </c>
      <c r="X234" s="88"/>
      <c r="Y234" s="75" t="s">
        <v>722</v>
      </c>
      <c r="Z234" s="50">
        <f t="shared" si="32"/>
        <v>6</v>
      </c>
      <c r="AA234" s="51">
        <v>1</v>
      </c>
      <c r="AB234" s="51" t="s">
        <v>651</v>
      </c>
      <c r="AC234" s="51">
        <v>1</v>
      </c>
      <c r="AD234" s="51" t="s">
        <v>651</v>
      </c>
      <c r="AE234" s="51">
        <v>1</v>
      </c>
      <c r="AF234" s="51" t="s">
        <v>651</v>
      </c>
      <c r="AG234" s="51">
        <v>1</v>
      </c>
      <c r="AH234" s="51" t="s">
        <v>651</v>
      </c>
      <c r="AI234" s="51">
        <v>1</v>
      </c>
      <c r="AJ234" s="51" t="s">
        <v>651</v>
      </c>
      <c r="AK234" s="51">
        <v>1</v>
      </c>
      <c r="AL234" s="51" t="s">
        <v>651</v>
      </c>
      <c r="AM234" s="47"/>
    </row>
    <row r="235" spans="1:39" ht="94.5" x14ac:dyDescent="0.4">
      <c r="A235" s="69">
        <f t="shared" si="36"/>
        <v>231</v>
      </c>
      <c r="B235" s="93"/>
      <c r="C235" s="47" t="s">
        <v>58</v>
      </c>
      <c r="D235" s="47" t="s">
        <v>59</v>
      </c>
      <c r="E235" s="47" t="s">
        <v>73</v>
      </c>
      <c r="F235" s="73"/>
      <c r="G235" s="73"/>
      <c r="H235" s="73"/>
      <c r="I235" s="73"/>
      <c r="J235" s="73" t="s">
        <v>62</v>
      </c>
      <c r="K235" s="73"/>
      <c r="L235" s="73" t="s">
        <v>693</v>
      </c>
      <c r="M235" s="73" t="s">
        <v>90</v>
      </c>
      <c r="N235" s="94"/>
      <c r="O235" s="47" t="s">
        <v>27</v>
      </c>
      <c r="P235" s="53" t="s">
        <v>8</v>
      </c>
      <c r="Q235" s="105" t="s">
        <v>404</v>
      </c>
      <c r="R235" s="76" t="s">
        <v>219</v>
      </c>
      <c r="S235" s="77" t="s">
        <v>475</v>
      </c>
      <c r="T235" s="77">
        <v>160</v>
      </c>
      <c r="U235" s="77" t="s">
        <v>506</v>
      </c>
      <c r="V235" s="77" t="s">
        <v>419</v>
      </c>
      <c r="W235" s="48">
        <f>T235*Z235/60</f>
        <v>32</v>
      </c>
      <c r="X235" s="88"/>
      <c r="Y235" s="75" t="s">
        <v>723</v>
      </c>
      <c r="Z235" s="50">
        <f t="shared" si="32"/>
        <v>12</v>
      </c>
      <c r="AA235" s="51">
        <v>1</v>
      </c>
      <c r="AB235" s="51">
        <v>1</v>
      </c>
      <c r="AC235" s="51">
        <v>1</v>
      </c>
      <c r="AD235" s="51">
        <v>1</v>
      </c>
      <c r="AE235" s="51">
        <v>1</v>
      </c>
      <c r="AF235" s="51">
        <v>1</v>
      </c>
      <c r="AG235" s="51">
        <v>1</v>
      </c>
      <c r="AH235" s="51">
        <v>1</v>
      </c>
      <c r="AI235" s="51">
        <v>1</v>
      </c>
      <c r="AJ235" s="51">
        <v>1</v>
      </c>
      <c r="AK235" s="51">
        <v>1</v>
      </c>
      <c r="AL235" s="51">
        <v>1</v>
      </c>
      <c r="AM235" s="47"/>
    </row>
    <row r="236" spans="1:39" ht="27" x14ac:dyDescent="0.4">
      <c r="A236" s="69">
        <f t="shared" si="36"/>
        <v>232</v>
      </c>
      <c r="B236" s="93"/>
      <c r="C236" s="47" t="s">
        <v>58</v>
      </c>
      <c r="D236" s="47" t="s">
        <v>59</v>
      </c>
      <c r="E236" s="47" t="s">
        <v>73</v>
      </c>
      <c r="F236" s="73"/>
      <c r="G236" s="73"/>
      <c r="H236" s="73"/>
      <c r="I236" s="73"/>
      <c r="J236" s="73" t="s">
        <v>62</v>
      </c>
      <c r="K236" s="73"/>
      <c r="L236" s="73" t="s">
        <v>693</v>
      </c>
      <c r="M236" s="73" t="s">
        <v>90</v>
      </c>
      <c r="N236" s="94"/>
      <c r="O236" s="47" t="s">
        <v>28</v>
      </c>
      <c r="P236" s="53" t="s">
        <v>9</v>
      </c>
      <c r="Q236" s="105"/>
      <c r="R236" s="76"/>
      <c r="S236" s="77" t="s">
        <v>417</v>
      </c>
      <c r="T236" s="77">
        <v>120</v>
      </c>
      <c r="U236" s="77" t="s">
        <v>502</v>
      </c>
      <c r="V236" s="77" t="s">
        <v>419</v>
      </c>
      <c r="W236" s="48">
        <f>T236*Z236/60</f>
        <v>24</v>
      </c>
      <c r="X236" s="88"/>
      <c r="Y236" s="75" t="s">
        <v>723</v>
      </c>
      <c r="Z236" s="50">
        <f t="shared" si="32"/>
        <v>12</v>
      </c>
      <c r="AA236" s="51">
        <v>1</v>
      </c>
      <c r="AB236" s="51">
        <v>1</v>
      </c>
      <c r="AC236" s="51">
        <v>1</v>
      </c>
      <c r="AD236" s="51">
        <v>1</v>
      </c>
      <c r="AE236" s="51">
        <v>1</v>
      </c>
      <c r="AF236" s="51">
        <v>1</v>
      </c>
      <c r="AG236" s="51">
        <v>1</v>
      </c>
      <c r="AH236" s="51">
        <v>1</v>
      </c>
      <c r="AI236" s="51">
        <v>1</v>
      </c>
      <c r="AJ236" s="51">
        <v>1</v>
      </c>
      <c r="AK236" s="51">
        <v>1</v>
      </c>
      <c r="AL236" s="51">
        <v>1</v>
      </c>
      <c r="AM236" s="47"/>
    </row>
    <row r="237" spans="1:39" ht="189" x14ac:dyDescent="0.4">
      <c r="A237" s="69">
        <f t="shared" si="36"/>
        <v>233</v>
      </c>
      <c r="B237" s="93"/>
      <c r="C237" s="47" t="s">
        <v>58</v>
      </c>
      <c r="D237" s="47" t="s">
        <v>59</v>
      </c>
      <c r="E237" s="47" t="s">
        <v>73</v>
      </c>
      <c r="F237" s="73"/>
      <c r="G237" s="73"/>
      <c r="H237" s="73"/>
      <c r="I237" s="73"/>
      <c r="J237" s="73" t="s">
        <v>62</v>
      </c>
      <c r="K237" s="73"/>
      <c r="L237" s="73" t="s">
        <v>693</v>
      </c>
      <c r="M237" s="73" t="s">
        <v>90</v>
      </c>
      <c r="N237" s="94"/>
      <c r="O237" s="47" t="s">
        <v>18</v>
      </c>
      <c r="P237" s="104" t="s">
        <v>10</v>
      </c>
      <c r="Q237" s="54" t="s">
        <v>612</v>
      </c>
      <c r="R237" s="53" t="s">
        <v>526</v>
      </c>
      <c r="S237" s="77" t="s">
        <v>501</v>
      </c>
      <c r="T237" s="77">
        <v>465</v>
      </c>
      <c r="U237" s="77" t="s">
        <v>499</v>
      </c>
      <c r="V237" s="77" t="s">
        <v>419</v>
      </c>
      <c r="W237" s="48">
        <f>T237*243/60</f>
        <v>1883.25</v>
      </c>
      <c r="X237" s="88"/>
      <c r="Y237" s="75" t="s">
        <v>714</v>
      </c>
      <c r="Z237" s="50">
        <f t="shared" si="32"/>
        <v>0</v>
      </c>
      <c r="AA237" s="51" t="s">
        <v>651</v>
      </c>
      <c r="AB237" s="51" t="s">
        <v>651</v>
      </c>
      <c r="AC237" s="51" t="s">
        <v>651</v>
      </c>
      <c r="AD237" s="51" t="s">
        <v>651</v>
      </c>
      <c r="AE237" s="51" t="s">
        <v>651</v>
      </c>
      <c r="AF237" s="51" t="s">
        <v>651</v>
      </c>
      <c r="AG237" s="51" t="s">
        <v>651</v>
      </c>
      <c r="AH237" s="51" t="s">
        <v>651</v>
      </c>
      <c r="AI237" s="51" t="s">
        <v>651</v>
      </c>
      <c r="AJ237" s="51" t="s">
        <v>651</v>
      </c>
      <c r="AK237" s="51" t="s">
        <v>651</v>
      </c>
      <c r="AL237" s="51" t="s">
        <v>651</v>
      </c>
      <c r="AM237" s="47"/>
    </row>
    <row r="238" spans="1:39" ht="67.5" x14ac:dyDescent="0.4">
      <c r="A238" s="69">
        <f t="shared" si="36"/>
        <v>234</v>
      </c>
      <c r="B238" s="93"/>
      <c r="C238" s="47" t="s">
        <v>58</v>
      </c>
      <c r="D238" s="47" t="s">
        <v>59</v>
      </c>
      <c r="E238" s="47" t="s">
        <v>73</v>
      </c>
      <c r="F238" s="73"/>
      <c r="G238" s="73"/>
      <c r="H238" s="73"/>
      <c r="I238" s="73"/>
      <c r="J238" s="73"/>
      <c r="K238" s="73"/>
      <c r="L238" s="73" t="s">
        <v>693</v>
      </c>
      <c r="M238" s="73" t="s">
        <v>90</v>
      </c>
      <c r="N238" s="94"/>
      <c r="O238" s="47" t="s">
        <v>581</v>
      </c>
      <c r="P238" s="104"/>
      <c r="Q238" s="54" t="s">
        <v>582</v>
      </c>
      <c r="R238" s="53"/>
      <c r="S238" s="77" t="s">
        <v>416</v>
      </c>
      <c r="T238" s="77">
        <v>10</v>
      </c>
      <c r="U238" s="77" t="s">
        <v>476</v>
      </c>
      <c r="V238" s="77" t="s">
        <v>419</v>
      </c>
      <c r="W238" s="48">
        <f>T238*3*243/60</f>
        <v>121.5</v>
      </c>
      <c r="X238" s="88"/>
      <c r="Y238" s="75" t="s">
        <v>724</v>
      </c>
      <c r="Z238" s="50">
        <f t="shared" si="32"/>
        <v>0</v>
      </c>
      <c r="AA238" s="51" t="s">
        <v>651</v>
      </c>
      <c r="AB238" s="51" t="s">
        <v>651</v>
      </c>
      <c r="AC238" s="51" t="s">
        <v>651</v>
      </c>
      <c r="AD238" s="51" t="s">
        <v>651</v>
      </c>
      <c r="AE238" s="51" t="s">
        <v>651</v>
      </c>
      <c r="AF238" s="51" t="s">
        <v>651</v>
      </c>
      <c r="AG238" s="51" t="s">
        <v>651</v>
      </c>
      <c r="AH238" s="51" t="s">
        <v>651</v>
      </c>
      <c r="AI238" s="51" t="s">
        <v>651</v>
      </c>
      <c r="AJ238" s="51" t="s">
        <v>651</v>
      </c>
      <c r="AK238" s="51" t="s">
        <v>651</v>
      </c>
      <c r="AL238" s="51" t="s">
        <v>651</v>
      </c>
      <c r="AM238" s="47" t="s">
        <v>710</v>
      </c>
    </row>
    <row r="239" spans="1:39" ht="243" x14ac:dyDescent="0.4">
      <c r="A239" s="69">
        <f t="shared" si="36"/>
        <v>235</v>
      </c>
      <c r="B239" s="93"/>
      <c r="C239" s="47" t="s">
        <v>58</v>
      </c>
      <c r="D239" s="47" t="s">
        <v>59</v>
      </c>
      <c r="E239" s="47" t="s">
        <v>73</v>
      </c>
      <c r="F239" s="73"/>
      <c r="G239" s="73"/>
      <c r="H239" s="73"/>
      <c r="I239" s="73"/>
      <c r="J239" s="73" t="s">
        <v>62</v>
      </c>
      <c r="K239" s="73"/>
      <c r="L239" s="73" t="s">
        <v>693</v>
      </c>
      <c r="M239" s="73" t="s">
        <v>90</v>
      </c>
      <c r="N239" s="94"/>
      <c r="O239" s="47" t="s">
        <v>28</v>
      </c>
      <c r="P239" s="54" t="s">
        <v>405</v>
      </c>
      <c r="Q239" s="53" t="s">
        <v>406</v>
      </c>
      <c r="R239" s="53"/>
      <c r="S239" s="77" t="s">
        <v>417</v>
      </c>
      <c r="T239" s="77">
        <v>120</v>
      </c>
      <c r="U239" s="77" t="s">
        <v>505</v>
      </c>
      <c r="V239" s="77" t="s">
        <v>419</v>
      </c>
      <c r="W239" s="48">
        <f>T239*Z239/60</f>
        <v>22</v>
      </c>
      <c r="X239" s="88"/>
      <c r="Y239" s="58" t="s">
        <v>725</v>
      </c>
      <c r="Z239" s="50">
        <f t="shared" si="32"/>
        <v>11</v>
      </c>
      <c r="AA239" s="51">
        <v>1</v>
      </c>
      <c r="AB239" s="51">
        <v>1</v>
      </c>
      <c r="AC239" s="51">
        <v>1</v>
      </c>
      <c r="AD239" s="51">
        <v>1</v>
      </c>
      <c r="AE239" s="51">
        <v>1</v>
      </c>
      <c r="AF239" s="51">
        <v>1</v>
      </c>
      <c r="AG239" s="51">
        <v>1</v>
      </c>
      <c r="AH239" s="51">
        <v>1</v>
      </c>
      <c r="AI239" s="51">
        <v>1</v>
      </c>
      <c r="AJ239" s="51">
        <v>1</v>
      </c>
      <c r="AK239" s="51">
        <v>1</v>
      </c>
      <c r="AL239" s="51" t="s">
        <v>651</v>
      </c>
      <c r="AM239" s="47"/>
    </row>
    <row r="240" spans="1:39" ht="27" x14ac:dyDescent="0.4">
      <c r="A240" s="69">
        <f t="shared" si="36"/>
        <v>236</v>
      </c>
      <c r="B240" s="93"/>
      <c r="C240" s="47" t="s">
        <v>58</v>
      </c>
      <c r="D240" s="47" t="s">
        <v>59</v>
      </c>
      <c r="E240" s="47" t="s">
        <v>73</v>
      </c>
      <c r="F240" s="73"/>
      <c r="G240" s="73"/>
      <c r="H240" s="73"/>
      <c r="I240" s="73"/>
      <c r="J240" s="73"/>
      <c r="K240" s="73"/>
      <c r="L240" s="73" t="s">
        <v>693</v>
      </c>
      <c r="M240" s="73" t="s">
        <v>90</v>
      </c>
      <c r="N240" s="94"/>
      <c r="O240" s="47" t="s">
        <v>28</v>
      </c>
      <c r="P240" s="54" t="s">
        <v>634</v>
      </c>
      <c r="Q240" s="54" t="s">
        <v>584</v>
      </c>
      <c r="R240" s="53"/>
      <c r="S240" s="77" t="s">
        <v>417</v>
      </c>
      <c r="T240" s="77">
        <v>60</v>
      </c>
      <c r="U240" s="77" t="s">
        <v>476</v>
      </c>
      <c r="V240" s="77" t="s">
        <v>419</v>
      </c>
      <c r="W240" s="48">
        <f>T240*Z240/60</f>
        <v>6</v>
      </c>
      <c r="X240" s="88"/>
      <c r="Y240" s="58" t="s">
        <v>725</v>
      </c>
      <c r="Z240" s="50">
        <v>6</v>
      </c>
      <c r="AA240" s="51" t="s">
        <v>651</v>
      </c>
      <c r="AB240" s="51" t="s">
        <v>651</v>
      </c>
      <c r="AC240" s="51" t="s">
        <v>651</v>
      </c>
      <c r="AD240" s="51" t="s">
        <v>651</v>
      </c>
      <c r="AE240" s="51" t="s">
        <v>651</v>
      </c>
      <c r="AF240" s="51" t="s">
        <v>651</v>
      </c>
      <c r="AG240" s="51" t="s">
        <v>651</v>
      </c>
      <c r="AH240" s="51" t="s">
        <v>651</v>
      </c>
      <c r="AI240" s="51" t="s">
        <v>651</v>
      </c>
      <c r="AJ240" s="51" t="s">
        <v>651</v>
      </c>
      <c r="AK240" s="51" t="s">
        <v>651</v>
      </c>
      <c r="AL240" s="51" t="s">
        <v>651</v>
      </c>
      <c r="AM240" s="47"/>
    </row>
    <row r="241" spans="1:39" ht="54" x14ac:dyDescent="0.4">
      <c r="A241" s="69">
        <f t="shared" si="36"/>
        <v>237</v>
      </c>
      <c r="B241" s="93"/>
      <c r="C241" s="47" t="s">
        <v>58</v>
      </c>
      <c r="D241" s="47" t="s">
        <v>59</v>
      </c>
      <c r="E241" s="47" t="s">
        <v>73</v>
      </c>
      <c r="F241" s="73"/>
      <c r="G241" s="73"/>
      <c r="H241" s="73"/>
      <c r="I241" s="73"/>
      <c r="J241" s="73" t="s">
        <v>62</v>
      </c>
      <c r="K241" s="73"/>
      <c r="L241" s="73" t="s">
        <v>693</v>
      </c>
      <c r="M241" s="73" t="s">
        <v>90</v>
      </c>
      <c r="N241" s="94"/>
      <c r="O241" s="47" t="s">
        <v>29</v>
      </c>
      <c r="P241" s="53" t="s">
        <v>11</v>
      </c>
      <c r="Q241" s="53" t="s">
        <v>299</v>
      </c>
      <c r="R241" s="53" t="s">
        <v>221</v>
      </c>
      <c r="S241" s="77" t="s">
        <v>471</v>
      </c>
      <c r="T241" s="77">
        <v>180</v>
      </c>
      <c r="U241" s="77" t="s">
        <v>472</v>
      </c>
      <c r="V241" s="77">
        <v>180</v>
      </c>
      <c r="W241" s="48">
        <f>V241*243/60</f>
        <v>729</v>
      </c>
      <c r="X241" s="88"/>
      <c r="Y241" s="75" t="s">
        <v>714</v>
      </c>
      <c r="Z241" s="50">
        <f t="shared" si="32"/>
        <v>240</v>
      </c>
      <c r="AA241" s="51">
        <v>20</v>
      </c>
      <c r="AB241" s="51">
        <v>20</v>
      </c>
      <c r="AC241" s="51">
        <v>20</v>
      </c>
      <c r="AD241" s="51">
        <v>20</v>
      </c>
      <c r="AE241" s="51">
        <v>20</v>
      </c>
      <c r="AF241" s="51">
        <v>20</v>
      </c>
      <c r="AG241" s="51">
        <v>20</v>
      </c>
      <c r="AH241" s="51">
        <v>20</v>
      </c>
      <c r="AI241" s="51">
        <v>20</v>
      </c>
      <c r="AJ241" s="51">
        <v>20</v>
      </c>
      <c r="AK241" s="51">
        <v>20</v>
      </c>
      <c r="AL241" s="51">
        <v>20</v>
      </c>
      <c r="AM241" s="47" t="s">
        <v>699</v>
      </c>
    </row>
    <row r="242" spans="1:39" ht="81" x14ac:dyDescent="0.4">
      <c r="A242" s="69">
        <f t="shared" si="36"/>
        <v>238</v>
      </c>
      <c r="B242" s="93"/>
      <c r="C242" s="47" t="s">
        <v>58</v>
      </c>
      <c r="D242" s="47" t="s">
        <v>59</v>
      </c>
      <c r="E242" s="47" t="s">
        <v>73</v>
      </c>
      <c r="F242" s="73"/>
      <c r="G242" s="73"/>
      <c r="H242" s="73"/>
      <c r="I242" s="73"/>
      <c r="J242" s="73" t="s">
        <v>62</v>
      </c>
      <c r="K242" s="73"/>
      <c r="L242" s="73" t="s">
        <v>693</v>
      </c>
      <c r="M242" s="73" t="s">
        <v>90</v>
      </c>
      <c r="N242" s="94"/>
      <c r="O242" s="47" t="s">
        <v>29</v>
      </c>
      <c r="P242" s="53" t="s">
        <v>12</v>
      </c>
      <c r="Q242" s="53" t="s">
        <v>295</v>
      </c>
      <c r="R242" s="53" t="s">
        <v>296</v>
      </c>
      <c r="S242" s="77" t="s">
        <v>487</v>
      </c>
      <c r="T242" s="77">
        <v>60</v>
      </c>
      <c r="U242" s="77" t="s">
        <v>478</v>
      </c>
      <c r="V242" s="77">
        <v>60</v>
      </c>
      <c r="W242" s="48">
        <f>V242*12/60</f>
        <v>12</v>
      </c>
      <c r="X242" s="88"/>
      <c r="Y242" s="75" t="s">
        <v>726</v>
      </c>
      <c r="Z242" s="50">
        <f t="shared" si="32"/>
        <v>12</v>
      </c>
      <c r="AA242" s="51">
        <v>1</v>
      </c>
      <c r="AB242" s="51">
        <v>1</v>
      </c>
      <c r="AC242" s="51">
        <v>1</v>
      </c>
      <c r="AD242" s="51">
        <v>1</v>
      </c>
      <c r="AE242" s="51">
        <v>1</v>
      </c>
      <c r="AF242" s="51">
        <v>1</v>
      </c>
      <c r="AG242" s="51">
        <v>1</v>
      </c>
      <c r="AH242" s="51">
        <v>1</v>
      </c>
      <c r="AI242" s="51">
        <v>1</v>
      </c>
      <c r="AJ242" s="51">
        <v>1</v>
      </c>
      <c r="AK242" s="51">
        <v>1</v>
      </c>
      <c r="AL242" s="51">
        <v>1</v>
      </c>
      <c r="AM242" s="47"/>
    </row>
    <row r="243" spans="1:39" ht="148.5" x14ac:dyDescent="0.4">
      <c r="A243" s="69">
        <f t="shared" si="36"/>
        <v>239</v>
      </c>
      <c r="B243" s="93"/>
      <c r="C243" s="47" t="s">
        <v>58</v>
      </c>
      <c r="D243" s="47" t="s">
        <v>59</v>
      </c>
      <c r="E243" s="47" t="s">
        <v>73</v>
      </c>
      <c r="F243" s="73"/>
      <c r="G243" s="73"/>
      <c r="H243" s="73"/>
      <c r="I243" s="73"/>
      <c r="J243" s="73" t="s">
        <v>62</v>
      </c>
      <c r="K243" s="73"/>
      <c r="L243" s="73" t="s">
        <v>693</v>
      </c>
      <c r="M243" s="73" t="s">
        <v>90</v>
      </c>
      <c r="N243" s="94"/>
      <c r="O243" s="47" t="s">
        <v>29</v>
      </c>
      <c r="P243" s="53" t="s">
        <v>13</v>
      </c>
      <c r="Q243" s="53" t="s">
        <v>792</v>
      </c>
      <c r="R243" s="53" t="s">
        <v>222</v>
      </c>
      <c r="S243" s="77" t="s">
        <v>474</v>
      </c>
      <c r="T243" s="77">
        <v>15</v>
      </c>
      <c r="U243" s="77" t="s">
        <v>477</v>
      </c>
      <c r="V243" s="77" t="s">
        <v>419</v>
      </c>
      <c r="W243" s="48">
        <f>T243*243/60</f>
        <v>60.75</v>
      </c>
      <c r="X243" s="88"/>
      <c r="Y243" s="75" t="s">
        <v>714</v>
      </c>
      <c r="Z243" s="50">
        <f t="shared" si="32"/>
        <v>0</v>
      </c>
      <c r="AA243" s="51" t="s">
        <v>651</v>
      </c>
      <c r="AB243" s="51" t="s">
        <v>651</v>
      </c>
      <c r="AC243" s="51" t="s">
        <v>651</v>
      </c>
      <c r="AD243" s="51" t="s">
        <v>651</v>
      </c>
      <c r="AE243" s="51" t="s">
        <v>651</v>
      </c>
      <c r="AF243" s="51" t="s">
        <v>651</v>
      </c>
      <c r="AG243" s="51" t="s">
        <v>651</v>
      </c>
      <c r="AH243" s="51" t="s">
        <v>651</v>
      </c>
      <c r="AI243" s="51" t="s">
        <v>651</v>
      </c>
      <c r="AJ243" s="51" t="s">
        <v>651</v>
      </c>
      <c r="AK243" s="51" t="s">
        <v>651</v>
      </c>
      <c r="AL243" s="51" t="s">
        <v>651</v>
      </c>
      <c r="AM243" s="47" t="s">
        <v>516</v>
      </c>
    </row>
    <row r="244" spans="1:39" ht="162" x14ac:dyDescent="0.4">
      <c r="A244" s="69">
        <f t="shared" si="36"/>
        <v>240</v>
      </c>
      <c r="B244" s="93"/>
      <c r="C244" s="47" t="s">
        <v>58</v>
      </c>
      <c r="D244" s="47" t="s">
        <v>59</v>
      </c>
      <c r="E244" s="47" t="s">
        <v>73</v>
      </c>
      <c r="F244" s="73"/>
      <c r="G244" s="73"/>
      <c r="H244" s="73"/>
      <c r="I244" s="73"/>
      <c r="J244" s="73" t="s">
        <v>62</v>
      </c>
      <c r="K244" s="73"/>
      <c r="L244" s="73" t="s">
        <v>693</v>
      </c>
      <c r="M244" s="73" t="s">
        <v>90</v>
      </c>
      <c r="N244" s="94"/>
      <c r="O244" s="47" t="s">
        <v>27</v>
      </c>
      <c r="P244" s="53" t="s">
        <v>408</v>
      </c>
      <c r="Q244" s="53" t="s">
        <v>409</v>
      </c>
      <c r="R244" s="53" t="s">
        <v>223</v>
      </c>
      <c r="S244" s="77" t="s">
        <v>473</v>
      </c>
      <c r="T244" s="77" t="s">
        <v>643</v>
      </c>
      <c r="U244" s="77" t="s">
        <v>645</v>
      </c>
      <c r="V244" s="77" t="s">
        <v>419</v>
      </c>
      <c r="W244" s="48">
        <v>465</v>
      </c>
      <c r="X244" s="88"/>
      <c r="Y244" s="58" t="s">
        <v>763</v>
      </c>
      <c r="Z244" s="50">
        <f t="shared" si="32"/>
        <v>6</v>
      </c>
      <c r="AA244" s="51" t="s">
        <v>651</v>
      </c>
      <c r="AB244" s="51" t="s">
        <v>651</v>
      </c>
      <c r="AC244" s="51" t="s">
        <v>651</v>
      </c>
      <c r="AD244" s="51" t="s">
        <v>651</v>
      </c>
      <c r="AE244" s="51" t="s">
        <v>651</v>
      </c>
      <c r="AF244" s="51" t="s">
        <v>651</v>
      </c>
      <c r="AG244" s="51">
        <v>1</v>
      </c>
      <c r="AH244" s="51">
        <v>1</v>
      </c>
      <c r="AI244" s="51">
        <v>1</v>
      </c>
      <c r="AJ244" s="51">
        <v>1</v>
      </c>
      <c r="AK244" s="51">
        <v>1</v>
      </c>
      <c r="AL244" s="51">
        <v>1</v>
      </c>
      <c r="AM244" s="47"/>
    </row>
    <row r="245" spans="1:39" ht="40.5" x14ac:dyDescent="0.4">
      <c r="A245" s="69">
        <f t="shared" si="36"/>
        <v>241</v>
      </c>
      <c r="B245" s="93"/>
      <c r="C245" s="47" t="s">
        <v>58</v>
      </c>
      <c r="D245" s="47" t="s">
        <v>59</v>
      </c>
      <c r="E245" s="47" t="s">
        <v>73</v>
      </c>
      <c r="F245" s="51"/>
      <c r="G245" s="51"/>
      <c r="H245" s="51"/>
      <c r="I245" s="51"/>
      <c r="J245" s="73" t="s">
        <v>62</v>
      </c>
      <c r="K245" s="51"/>
      <c r="L245" s="73" t="s">
        <v>693</v>
      </c>
      <c r="M245" s="73" t="s">
        <v>90</v>
      </c>
      <c r="N245" s="51"/>
      <c r="O245" s="51" t="s">
        <v>27</v>
      </c>
      <c r="P245" s="47" t="s">
        <v>635</v>
      </c>
      <c r="Q245" s="47" t="s">
        <v>583</v>
      </c>
      <c r="R245" s="47"/>
      <c r="S245" s="73" t="s">
        <v>417</v>
      </c>
      <c r="T245" s="73">
        <v>90</v>
      </c>
      <c r="U245" s="73" t="s">
        <v>476</v>
      </c>
      <c r="V245" s="73" t="s">
        <v>419</v>
      </c>
      <c r="W245" s="48">
        <f>T245*Z245/60</f>
        <v>9</v>
      </c>
      <c r="X245" s="88"/>
      <c r="Y245" s="58" t="s">
        <v>725</v>
      </c>
      <c r="Z245" s="50">
        <v>6</v>
      </c>
      <c r="AA245" s="51" t="s">
        <v>651</v>
      </c>
      <c r="AB245" s="51" t="s">
        <v>651</v>
      </c>
      <c r="AC245" s="51" t="s">
        <v>651</v>
      </c>
      <c r="AD245" s="51" t="s">
        <v>651</v>
      </c>
      <c r="AE245" s="51" t="s">
        <v>651</v>
      </c>
      <c r="AF245" s="51" t="s">
        <v>651</v>
      </c>
      <c r="AG245" s="51" t="s">
        <v>651</v>
      </c>
      <c r="AH245" s="51" t="s">
        <v>651</v>
      </c>
      <c r="AI245" s="51" t="s">
        <v>651</v>
      </c>
      <c r="AJ245" s="51" t="s">
        <v>651</v>
      </c>
      <c r="AK245" s="51" t="s">
        <v>651</v>
      </c>
      <c r="AL245" s="51" t="s">
        <v>651</v>
      </c>
      <c r="AM245" s="47"/>
    </row>
    <row r="246" spans="1:39" ht="27" x14ac:dyDescent="0.4">
      <c r="A246" s="69">
        <f t="shared" si="36"/>
        <v>242</v>
      </c>
      <c r="B246" s="93"/>
      <c r="C246" s="47" t="s">
        <v>58</v>
      </c>
      <c r="D246" s="47" t="s">
        <v>59</v>
      </c>
      <c r="E246" s="47" t="s">
        <v>73</v>
      </c>
      <c r="F246" s="51"/>
      <c r="G246" s="51"/>
      <c r="H246" s="51"/>
      <c r="I246" s="51"/>
      <c r="J246" s="73" t="s">
        <v>62</v>
      </c>
      <c r="K246" s="51"/>
      <c r="L246" s="73" t="s">
        <v>693</v>
      </c>
      <c r="M246" s="73" t="s">
        <v>90</v>
      </c>
      <c r="N246" s="51"/>
      <c r="O246" s="51" t="s">
        <v>32</v>
      </c>
      <c r="P246" s="47" t="s">
        <v>585</v>
      </c>
      <c r="Q246" s="47" t="s">
        <v>586</v>
      </c>
      <c r="R246" s="47"/>
      <c r="S246" s="73" t="s">
        <v>417</v>
      </c>
      <c r="T246" s="73">
        <v>20</v>
      </c>
      <c r="U246" s="73" t="s">
        <v>476</v>
      </c>
      <c r="V246" s="73" t="s">
        <v>419</v>
      </c>
      <c r="W246" s="48">
        <f>(Z246/243)*T246*243/60</f>
        <v>32.333333333333336</v>
      </c>
      <c r="X246" s="88"/>
      <c r="Y246" s="58" t="s">
        <v>725</v>
      </c>
      <c r="Z246" s="50">
        <f t="shared" si="32"/>
        <v>97</v>
      </c>
      <c r="AA246" s="51">
        <v>5</v>
      </c>
      <c r="AB246" s="51">
        <v>4</v>
      </c>
      <c r="AC246" s="51">
        <v>10</v>
      </c>
      <c r="AD246" s="51">
        <v>6</v>
      </c>
      <c r="AE246" s="51">
        <v>10</v>
      </c>
      <c r="AF246" s="51">
        <v>16</v>
      </c>
      <c r="AG246" s="51">
        <v>5</v>
      </c>
      <c r="AH246" s="51">
        <v>12</v>
      </c>
      <c r="AI246" s="51">
        <v>6</v>
      </c>
      <c r="AJ246" s="51">
        <v>5</v>
      </c>
      <c r="AK246" s="51">
        <v>10</v>
      </c>
      <c r="AL246" s="51">
        <v>8</v>
      </c>
      <c r="AM246" s="47"/>
    </row>
    <row r="247" spans="1:39" ht="27" x14ac:dyDescent="0.4">
      <c r="A247" s="69">
        <f t="shared" si="36"/>
        <v>243</v>
      </c>
      <c r="B247" s="93"/>
      <c r="C247" s="47" t="s">
        <v>58</v>
      </c>
      <c r="D247" s="47" t="s">
        <v>59</v>
      </c>
      <c r="E247" s="47" t="s">
        <v>73</v>
      </c>
      <c r="F247" s="51"/>
      <c r="G247" s="51"/>
      <c r="H247" s="51"/>
      <c r="I247" s="51"/>
      <c r="J247" s="73" t="s">
        <v>62</v>
      </c>
      <c r="K247" s="51"/>
      <c r="L247" s="73" t="s">
        <v>693</v>
      </c>
      <c r="M247" s="73" t="s">
        <v>90</v>
      </c>
      <c r="N247" s="51"/>
      <c r="O247" s="51" t="s">
        <v>32</v>
      </c>
      <c r="P247" s="47" t="s">
        <v>585</v>
      </c>
      <c r="Q247" s="47" t="s">
        <v>587</v>
      </c>
      <c r="R247" s="47"/>
      <c r="S247" s="73" t="s">
        <v>416</v>
      </c>
      <c r="T247" s="73">
        <v>15</v>
      </c>
      <c r="U247" s="73" t="s">
        <v>476</v>
      </c>
      <c r="V247" s="73" t="s">
        <v>419</v>
      </c>
      <c r="W247" s="48">
        <f>(Z247/119)*T247*243/60</f>
        <v>243.5105042016807</v>
      </c>
      <c r="X247" s="88"/>
      <c r="Y247" s="75"/>
      <c r="Z247" s="50">
        <f t="shared" si="32"/>
        <v>477</v>
      </c>
      <c r="AA247" s="51" t="s">
        <v>651</v>
      </c>
      <c r="AB247" s="51" t="s">
        <v>651</v>
      </c>
      <c r="AC247" s="51" t="s">
        <v>651</v>
      </c>
      <c r="AD247" s="51" t="s">
        <v>651</v>
      </c>
      <c r="AE247" s="51" t="s">
        <v>651</v>
      </c>
      <c r="AF247" s="51" t="s">
        <v>651</v>
      </c>
      <c r="AG247" s="51">
        <v>99</v>
      </c>
      <c r="AH247" s="51">
        <v>96</v>
      </c>
      <c r="AI247" s="51">
        <v>10</v>
      </c>
      <c r="AJ247" s="51">
        <v>94</v>
      </c>
      <c r="AK247" s="51">
        <v>59</v>
      </c>
      <c r="AL247" s="51">
        <v>119</v>
      </c>
      <c r="AM247" s="47"/>
    </row>
    <row r="248" spans="1:39" ht="54" x14ac:dyDescent="0.4">
      <c r="A248" s="69">
        <f t="shared" si="36"/>
        <v>244</v>
      </c>
      <c r="B248" s="93"/>
      <c r="C248" s="47" t="s">
        <v>58</v>
      </c>
      <c r="D248" s="47" t="s">
        <v>59</v>
      </c>
      <c r="E248" s="47" t="s">
        <v>73</v>
      </c>
      <c r="F248" s="51"/>
      <c r="G248" s="51"/>
      <c r="H248" s="51"/>
      <c r="I248" s="51"/>
      <c r="J248" s="73" t="s">
        <v>62</v>
      </c>
      <c r="K248" s="51"/>
      <c r="L248" s="73" t="s">
        <v>693</v>
      </c>
      <c r="M248" s="73" t="s">
        <v>90</v>
      </c>
      <c r="N248" s="51"/>
      <c r="O248" s="51" t="s">
        <v>104</v>
      </c>
      <c r="P248" s="47" t="s">
        <v>588</v>
      </c>
      <c r="Q248" s="47" t="s">
        <v>601</v>
      </c>
      <c r="R248" s="47"/>
      <c r="S248" s="73" t="s">
        <v>416</v>
      </c>
      <c r="T248" s="73">
        <v>3</v>
      </c>
      <c r="U248" s="73" t="s">
        <v>476</v>
      </c>
      <c r="V248" s="73" t="s">
        <v>419</v>
      </c>
      <c r="W248" s="48">
        <f>(Z248/243)*T248*243/60</f>
        <v>47.4</v>
      </c>
      <c r="X248" s="88"/>
      <c r="Y248" s="75"/>
      <c r="Z248" s="50">
        <f t="shared" si="32"/>
        <v>948</v>
      </c>
      <c r="AA248" s="51">
        <v>88</v>
      </c>
      <c r="AB248" s="51">
        <v>79</v>
      </c>
      <c r="AC248" s="51">
        <v>62</v>
      </c>
      <c r="AD248" s="51">
        <v>68</v>
      </c>
      <c r="AE248" s="51">
        <v>75</v>
      </c>
      <c r="AF248" s="51">
        <v>70</v>
      </c>
      <c r="AG248" s="51">
        <v>80</v>
      </c>
      <c r="AH248" s="51">
        <v>97</v>
      </c>
      <c r="AI248" s="51">
        <v>79</v>
      </c>
      <c r="AJ248" s="51">
        <v>82</v>
      </c>
      <c r="AK248" s="51">
        <v>93</v>
      </c>
      <c r="AL248" s="51">
        <v>75</v>
      </c>
      <c r="AM248" s="47"/>
    </row>
    <row r="249" spans="1:39" ht="54" x14ac:dyDescent="0.4">
      <c r="A249" s="69">
        <f t="shared" si="36"/>
        <v>245</v>
      </c>
      <c r="B249" s="93"/>
      <c r="C249" s="47" t="s">
        <v>58</v>
      </c>
      <c r="D249" s="47" t="s">
        <v>59</v>
      </c>
      <c r="E249" s="47" t="s">
        <v>73</v>
      </c>
      <c r="F249" s="51"/>
      <c r="G249" s="51"/>
      <c r="H249" s="51"/>
      <c r="I249" s="51"/>
      <c r="J249" s="73" t="s">
        <v>62</v>
      </c>
      <c r="K249" s="51"/>
      <c r="L249" s="73" t="s">
        <v>693</v>
      </c>
      <c r="M249" s="73" t="s">
        <v>90</v>
      </c>
      <c r="N249" s="51"/>
      <c r="O249" s="51" t="s">
        <v>32</v>
      </c>
      <c r="P249" s="47" t="s">
        <v>588</v>
      </c>
      <c r="Q249" s="47" t="s">
        <v>600</v>
      </c>
      <c r="R249" s="47"/>
      <c r="S249" s="73" t="s">
        <v>416</v>
      </c>
      <c r="T249" s="73">
        <v>20</v>
      </c>
      <c r="U249" s="73" t="s">
        <v>476</v>
      </c>
      <c r="V249" s="73" t="s">
        <v>419</v>
      </c>
      <c r="W249" s="48">
        <f>(Z249/161)*T249*243/60</f>
        <v>109.17391304347825</v>
      </c>
      <c r="X249" s="89"/>
      <c r="Y249" s="75"/>
      <c r="Z249" s="50">
        <f t="shared" si="32"/>
        <v>217</v>
      </c>
      <c r="AA249" s="51" t="s">
        <v>651</v>
      </c>
      <c r="AB249" s="51" t="s">
        <v>651</v>
      </c>
      <c r="AC249" s="51" t="s">
        <v>651</v>
      </c>
      <c r="AD249" s="51" t="s">
        <v>651</v>
      </c>
      <c r="AE249" s="51">
        <v>27</v>
      </c>
      <c r="AF249" s="51">
        <v>30</v>
      </c>
      <c r="AG249" s="51">
        <v>18</v>
      </c>
      <c r="AH249" s="51">
        <v>31</v>
      </c>
      <c r="AI249" s="51">
        <v>22</v>
      </c>
      <c r="AJ249" s="51">
        <v>23</v>
      </c>
      <c r="AK249" s="51">
        <v>32</v>
      </c>
      <c r="AL249" s="51">
        <v>34</v>
      </c>
      <c r="AM249" s="47"/>
    </row>
    <row r="250" spans="1:39" x14ac:dyDescent="0.4">
      <c r="A250" s="67"/>
      <c r="B250" s="68"/>
      <c r="C250" s="67"/>
      <c r="D250" s="67"/>
      <c r="E250" s="67"/>
      <c r="F250" s="67"/>
      <c r="G250" s="67"/>
      <c r="H250" s="67"/>
      <c r="I250" s="67"/>
      <c r="J250" s="67"/>
      <c r="K250" s="67"/>
      <c r="L250" s="67"/>
      <c r="M250" s="67"/>
      <c r="N250" s="67"/>
      <c r="O250" s="67"/>
      <c r="P250" s="68"/>
      <c r="Q250" s="68"/>
      <c r="R250" s="68"/>
      <c r="S250" s="40"/>
      <c r="T250" s="40"/>
      <c r="U250" s="40"/>
      <c r="V250" s="40"/>
      <c r="W250" s="41" t="e">
        <f>SUMIF(#REF!,"N/A",$W$5:$W$249)</f>
        <v>#REF!</v>
      </c>
      <c r="X250" s="41"/>
      <c r="Y250" s="42"/>
      <c r="Z250" s="67"/>
      <c r="AA250" s="67"/>
      <c r="AB250" s="67"/>
      <c r="AC250" s="67"/>
      <c r="AD250" s="67"/>
      <c r="AE250" s="67"/>
      <c r="AF250" s="67"/>
      <c r="AG250" s="67"/>
      <c r="AH250" s="67"/>
      <c r="AI250" s="67"/>
      <c r="AJ250" s="67"/>
      <c r="AK250" s="67"/>
      <c r="AL250" s="67"/>
      <c r="AM250" s="68"/>
    </row>
  </sheetData>
  <autoFilter ref="A4:AM251"/>
  <mergeCells count="132">
    <mergeCell ref="W72:W74"/>
    <mergeCell ref="X2:X4"/>
    <mergeCell ref="AM72:AM74"/>
    <mergeCell ref="AF72:AF74"/>
    <mergeCell ref="AG72:AG74"/>
    <mergeCell ref="AH72:AH74"/>
    <mergeCell ref="AI72:AI74"/>
    <mergeCell ref="AJ72:AJ74"/>
    <mergeCell ref="AE72:AE74"/>
    <mergeCell ref="AK53:AK55"/>
    <mergeCell ref="AL53:AL55"/>
    <mergeCell ref="X5:X32"/>
    <mergeCell ref="X33:X57"/>
    <mergeCell ref="X58:X76"/>
    <mergeCell ref="AM2:AM4"/>
    <mergeCell ref="AA2:AL3"/>
    <mergeCell ref="Z2:Z4"/>
    <mergeCell ref="Y2:Y4"/>
    <mergeCell ref="A2:A4"/>
    <mergeCell ref="V2:V4"/>
    <mergeCell ref="W2:W4"/>
    <mergeCell ref="T2:T4"/>
    <mergeCell ref="P3:P4"/>
    <mergeCell ref="S2:S4"/>
    <mergeCell ref="B2:B4"/>
    <mergeCell ref="F3:I3"/>
    <mergeCell ref="K3:K4"/>
    <mergeCell ref="J3:J4"/>
    <mergeCell ref="U2:U4"/>
    <mergeCell ref="R2:R4"/>
    <mergeCell ref="N2:N4"/>
    <mergeCell ref="Q2:Q4"/>
    <mergeCell ref="O3:O4"/>
    <mergeCell ref="L3:L4"/>
    <mergeCell ref="C2:K2"/>
    <mergeCell ref="L2:M2"/>
    <mergeCell ref="M3:M4"/>
    <mergeCell ref="N5:N21"/>
    <mergeCell ref="N22:N26"/>
    <mergeCell ref="N27:N32"/>
    <mergeCell ref="L72:L76"/>
    <mergeCell ref="N72:N76"/>
    <mergeCell ref="Y72:Y74"/>
    <mergeCell ref="Z72:Z74"/>
    <mergeCell ref="AA72:AA74"/>
    <mergeCell ref="AB72:AB74"/>
    <mergeCell ref="L53:L57"/>
    <mergeCell ref="W53:W55"/>
    <mergeCell ref="N53:N57"/>
    <mergeCell ref="N33:N52"/>
    <mergeCell ref="N58:N71"/>
    <mergeCell ref="L5:L52"/>
    <mergeCell ref="L58:L71"/>
    <mergeCell ref="S72:S74"/>
    <mergeCell ref="T72:T74"/>
    <mergeCell ref="U72:U74"/>
    <mergeCell ref="V72:V74"/>
    <mergeCell ref="S53:S55"/>
    <mergeCell ref="T53:T55"/>
    <mergeCell ref="U53:U55"/>
    <mergeCell ref="V53:V55"/>
    <mergeCell ref="AM134:AM137"/>
    <mergeCell ref="Y53:Y55"/>
    <mergeCell ref="Z53:Z55"/>
    <mergeCell ref="AA53:AA55"/>
    <mergeCell ref="AB53:AB55"/>
    <mergeCell ref="AC53:AC55"/>
    <mergeCell ref="AD53:AD55"/>
    <mergeCell ref="AE53:AE55"/>
    <mergeCell ref="AF53:AF55"/>
    <mergeCell ref="AG53:AG55"/>
    <mergeCell ref="AH53:AH55"/>
    <mergeCell ref="AI53:AI55"/>
    <mergeCell ref="AC72:AC74"/>
    <mergeCell ref="AD72:AD74"/>
    <mergeCell ref="AJ53:AJ55"/>
    <mergeCell ref="AK72:AK74"/>
    <mergeCell ref="AL72:AL74"/>
    <mergeCell ref="Y203:Y204"/>
    <mergeCell ref="N77:N113"/>
    <mergeCell ref="Q235:Q236"/>
    <mergeCell ref="L197:L213"/>
    <mergeCell ref="N132:N137"/>
    <mergeCell ref="R135:R136"/>
    <mergeCell ref="N233:N244"/>
    <mergeCell ref="O209:O210"/>
    <mergeCell ref="P209:P210"/>
    <mergeCell ref="P237:P238"/>
    <mergeCell ref="N214:N232"/>
    <mergeCell ref="N197:N213"/>
    <mergeCell ref="N156:N158"/>
    <mergeCell ref="N138:N150"/>
    <mergeCell ref="N151:N155"/>
    <mergeCell ref="L214:L232"/>
    <mergeCell ref="N159:N161"/>
    <mergeCell ref="N162:N167"/>
    <mergeCell ref="N114:N116"/>
    <mergeCell ref="N118:N131"/>
    <mergeCell ref="L77:L131"/>
    <mergeCell ref="N183:N196"/>
    <mergeCell ref="L168:L182"/>
    <mergeCell ref="N168:N182"/>
    <mergeCell ref="B58:B76"/>
    <mergeCell ref="B214:B232"/>
    <mergeCell ref="B5:B32"/>
    <mergeCell ref="B197:B213"/>
    <mergeCell ref="L138:L150"/>
    <mergeCell ref="L159:L161"/>
    <mergeCell ref="L132:L137"/>
    <mergeCell ref="L162:L167"/>
    <mergeCell ref="B156:B158"/>
    <mergeCell ref="B132:B137"/>
    <mergeCell ref="B138:B155"/>
    <mergeCell ref="B159:B167"/>
    <mergeCell ref="L151:L155"/>
    <mergeCell ref="L156:L158"/>
    <mergeCell ref="B33:B57"/>
    <mergeCell ref="B168:B196"/>
    <mergeCell ref="L183:L196"/>
    <mergeCell ref="X197:X213"/>
    <mergeCell ref="X214:X232"/>
    <mergeCell ref="X233:X249"/>
    <mergeCell ref="X77:X102"/>
    <mergeCell ref="X111:X131"/>
    <mergeCell ref="B111:B131"/>
    <mergeCell ref="B77:B110"/>
    <mergeCell ref="X132:X137"/>
    <mergeCell ref="X138:X155"/>
    <mergeCell ref="X156:X158"/>
    <mergeCell ref="X159:X167"/>
    <mergeCell ref="B233:B249"/>
    <mergeCell ref="M209:M210"/>
  </mergeCells>
  <phoneticPr fontId="2"/>
  <pageMargins left="0.51181102362204722" right="0.11811023622047245" top="0.35433070866141736" bottom="0.55118110236220474" header="0.31496062992125984" footer="0.31496062992125984"/>
  <pageSetup paperSize="8" scale="32" fitToHeight="0" orientation="landscape" cellComments="asDisplayed" r:id="rId1"/>
  <rowBreaks count="3" manualBreakCount="3">
    <brk id="156" max="39" man="1"/>
    <brk id="203" max="39" man="1"/>
    <brk id="244" max="3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O74"/>
  <sheetViews>
    <sheetView view="pageBreakPreview" zoomScaleNormal="100" zoomScaleSheetLayoutView="100" workbookViewId="0">
      <selection activeCell="B28" sqref="B28"/>
    </sheetView>
  </sheetViews>
  <sheetFormatPr defaultRowHeight="18.75" x14ac:dyDescent="0.4"/>
  <cols>
    <col min="1" max="1" width="4.125" customWidth="1"/>
    <col min="2" max="2" width="23.5" bestFit="1" customWidth="1"/>
    <col min="3" max="3" width="13.25" customWidth="1"/>
  </cols>
  <sheetData>
    <row r="1" spans="1:15" x14ac:dyDescent="0.4">
      <c r="A1" t="s">
        <v>420</v>
      </c>
    </row>
    <row r="3" spans="1:15" x14ac:dyDescent="0.4">
      <c r="B3" s="4" t="s">
        <v>421</v>
      </c>
      <c r="C3" s="4" t="s">
        <v>422</v>
      </c>
      <c r="D3" s="4" t="s">
        <v>426</v>
      </c>
      <c r="E3" s="4" t="s">
        <v>427</v>
      </c>
      <c r="F3" s="4" t="s">
        <v>428</v>
      </c>
      <c r="G3" s="4" t="s">
        <v>429</v>
      </c>
      <c r="H3" s="4" t="s">
        <v>430</v>
      </c>
      <c r="I3" s="4" t="s">
        <v>431</v>
      </c>
      <c r="J3" s="4" t="s">
        <v>432</v>
      </c>
      <c r="K3" s="4" t="s">
        <v>433</v>
      </c>
      <c r="L3" s="4" t="s">
        <v>434</v>
      </c>
      <c r="M3" s="4" t="s">
        <v>435</v>
      </c>
      <c r="N3" s="4" t="s">
        <v>436</v>
      </c>
      <c r="O3" s="4" t="s">
        <v>437</v>
      </c>
    </row>
    <row r="4" spans="1:15" x14ac:dyDescent="0.4">
      <c r="B4" s="4" t="s">
        <v>423</v>
      </c>
      <c r="C4" s="27">
        <f t="shared" ref="C4:C6" si="0">SUM(D4:O4)</f>
        <v>78307</v>
      </c>
      <c r="D4" s="5">
        <v>6453</v>
      </c>
      <c r="E4" s="5">
        <v>6158</v>
      </c>
      <c r="F4" s="5">
        <v>6337</v>
      </c>
      <c r="G4" s="5">
        <v>6408</v>
      </c>
      <c r="H4" s="5">
        <v>6607</v>
      </c>
      <c r="I4" s="5">
        <v>6599</v>
      </c>
      <c r="J4" s="5">
        <v>6638</v>
      </c>
      <c r="K4" s="5">
        <v>6235</v>
      </c>
      <c r="L4" s="5">
        <v>6967</v>
      </c>
      <c r="M4" s="5">
        <v>7795</v>
      </c>
      <c r="N4" s="29">
        <v>6006</v>
      </c>
      <c r="O4" s="29">
        <v>6104</v>
      </c>
    </row>
    <row r="5" spans="1:15" x14ac:dyDescent="0.4">
      <c r="B5" s="4" t="s">
        <v>746</v>
      </c>
      <c r="C5" s="27">
        <v>79007</v>
      </c>
      <c r="D5" s="5">
        <v>6467</v>
      </c>
      <c r="E5" s="5">
        <v>6274</v>
      </c>
      <c r="F5" s="5">
        <v>6371</v>
      </c>
      <c r="G5" s="5">
        <v>6419</v>
      </c>
      <c r="H5" s="5">
        <v>6977</v>
      </c>
      <c r="I5" s="5">
        <v>6569</v>
      </c>
      <c r="J5" s="5">
        <v>6796</v>
      </c>
      <c r="K5" s="5">
        <v>6224</v>
      </c>
      <c r="L5" s="5">
        <v>6841</v>
      </c>
      <c r="M5" s="28">
        <v>7808</v>
      </c>
      <c r="N5" s="29">
        <v>6168</v>
      </c>
      <c r="O5" s="29">
        <v>6093</v>
      </c>
    </row>
    <row r="6" spans="1:15" x14ac:dyDescent="0.4">
      <c r="B6" s="4" t="s">
        <v>424</v>
      </c>
      <c r="C6" s="27">
        <f t="shared" si="0"/>
        <v>501</v>
      </c>
      <c r="D6" s="4">
        <v>44</v>
      </c>
      <c r="E6" s="4">
        <v>32</v>
      </c>
      <c r="F6" s="4">
        <v>55</v>
      </c>
      <c r="G6" s="4">
        <v>38</v>
      </c>
      <c r="H6" s="4">
        <v>44</v>
      </c>
      <c r="I6" s="4">
        <v>27</v>
      </c>
      <c r="J6" s="4">
        <v>46</v>
      </c>
      <c r="K6" s="4">
        <v>47</v>
      </c>
      <c r="L6" s="4">
        <v>42</v>
      </c>
      <c r="M6" s="30">
        <v>48</v>
      </c>
      <c r="N6" s="29">
        <v>36</v>
      </c>
      <c r="O6" s="29">
        <v>42</v>
      </c>
    </row>
    <row r="7" spans="1:15" x14ac:dyDescent="0.15">
      <c r="B7" s="4" t="s">
        <v>647</v>
      </c>
      <c r="C7" s="27">
        <f>SUM(D7:O7)</f>
        <v>724</v>
      </c>
      <c r="D7" s="6">
        <v>43</v>
      </c>
      <c r="E7" s="6">
        <v>60</v>
      </c>
      <c r="F7" s="6">
        <v>50</v>
      </c>
      <c r="G7" s="6">
        <v>61</v>
      </c>
      <c r="H7" s="6">
        <v>61</v>
      </c>
      <c r="I7" s="6">
        <v>65</v>
      </c>
      <c r="J7" s="6">
        <v>60</v>
      </c>
      <c r="K7" s="6">
        <v>61</v>
      </c>
      <c r="L7" s="6">
        <v>57</v>
      </c>
      <c r="M7" s="25">
        <v>64</v>
      </c>
      <c r="N7" s="25">
        <v>69</v>
      </c>
      <c r="O7" s="30">
        <v>73</v>
      </c>
    </row>
    <row r="8" spans="1:15" x14ac:dyDescent="0.4">
      <c r="C8" s="14"/>
    </row>
    <row r="9" spans="1:15" x14ac:dyDescent="0.4">
      <c r="C9" s="14"/>
      <c r="D9" s="14"/>
      <c r="E9" s="14"/>
      <c r="F9" s="14"/>
      <c r="G9" s="14"/>
      <c r="H9" s="14"/>
      <c r="I9" s="14"/>
      <c r="J9" s="14"/>
      <c r="K9" s="14"/>
      <c r="L9" s="14"/>
      <c r="M9" s="14"/>
      <c r="N9" s="14"/>
      <c r="O9" s="14"/>
    </row>
    <row r="10" spans="1:15" x14ac:dyDescent="0.4">
      <c r="A10" t="s">
        <v>441</v>
      </c>
      <c r="C10">
        <v>79560</v>
      </c>
      <c r="D10" s="14">
        <f>D4+D6+D30</f>
        <v>6560</v>
      </c>
      <c r="E10">
        <f t="shared" ref="E10:O10" si="1">E4+E6+E30</f>
        <v>6270</v>
      </c>
      <c r="F10">
        <f t="shared" si="1"/>
        <v>6466</v>
      </c>
      <c r="G10">
        <f t="shared" si="1"/>
        <v>6510</v>
      </c>
      <c r="H10">
        <f t="shared" si="1"/>
        <v>6707</v>
      </c>
      <c r="I10">
        <f t="shared" si="1"/>
        <v>6685</v>
      </c>
      <c r="J10">
        <f t="shared" si="1"/>
        <v>6758</v>
      </c>
      <c r="K10">
        <f t="shared" si="1"/>
        <v>6355</v>
      </c>
      <c r="L10">
        <f t="shared" si="1"/>
        <v>7059</v>
      </c>
      <c r="M10">
        <f t="shared" si="1"/>
        <v>7893</v>
      </c>
      <c r="N10">
        <f t="shared" si="1"/>
        <v>6096</v>
      </c>
      <c r="O10">
        <f t="shared" si="1"/>
        <v>6201</v>
      </c>
    </row>
    <row r="11" spans="1:15" x14ac:dyDescent="0.15">
      <c r="B11" s="18" t="s">
        <v>425</v>
      </c>
      <c r="C11" s="18" t="s">
        <v>422</v>
      </c>
      <c r="D11" s="18" t="s">
        <v>426</v>
      </c>
      <c r="E11" s="18" t="s">
        <v>427</v>
      </c>
      <c r="F11" s="18" t="s">
        <v>428</v>
      </c>
      <c r="G11" s="18" t="s">
        <v>429</v>
      </c>
      <c r="H11" s="18" t="s">
        <v>430</v>
      </c>
      <c r="I11" s="18" t="s">
        <v>431</v>
      </c>
      <c r="J11" s="18" t="s">
        <v>432</v>
      </c>
      <c r="K11" s="18" t="s">
        <v>433</v>
      </c>
      <c r="L11" s="18" t="s">
        <v>434</v>
      </c>
      <c r="M11" s="18" t="s">
        <v>435</v>
      </c>
      <c r="N11" s="18" t="s">
        <v>436</v>
      </c>
      <c r="O11" s="18" t="s">
        <v>437</v>
      </c>
    </row>
    <row r="12" spans="1:15" x14ac:dyDescent="0.15">
      <c r="B12" s="19" t="s">
        <v>438</v>
      </c>
      <c r="C12" s="20">
        <v>484</v>
      </c>
      <c r="D12" s="20">
        <v>46</v>
      </c>
      <c r="E12" s="20">
        <v>45</v>
      </c>
      <c r="F12" s="20">
        <v>51</v>
      </c>
      <c r="G12" s="20">
        <v>37</v>
      </c>
      <c r="H12" s="20">
        <v>24</v>
      </c>
      <c r="I12" s="20">
        <v>35</v>
      </c>
      <c r="J12" s="20">
        <v>30</v>
      </c>
      <c r="K12" s="20">
        <v>48</v>
      </c>
      <c r="L12" s="20">
        <v>46</v>
      </c>
      <c r="M12" s="20">
        <v>47</v>
      </c>
      <c r="N12" s="20">
        <v>28</v>
      </c>
      <c r="O12" s="31">
        <v>47</v>
      </c>
    </row>
    <row r="13" spans="1:15" x14ac:dyDescent="0.15">
      <c r="B13" s="19" t="s">
        <v>439</v>
      </c>
      <c r="C13" s="20">
        <v>338</v>
      </c>
      <c r="D13" s="20">
        <v>31</v>
      </c>
      <c r="E13" s="20">
        <v>26</v>
      </c>
      <c r="F13" s="20">
        <v>26</v>
      </c>
      <c r="G13" s="20">
        <v>30</v>
      </c>
      <c r="H13" s="20">
        <v>28</v>
      </c>
      <c r="I13" s="20">
        <v>24</v>
      </c>
      <c r="J13" s="20">
        <v>27</v>
      </c>
      <c r="K13" s="20">
        <v>32</v>
      </c>
      <c r="L13" s="20">
        <v>40</v>
      </c>
      <c r="M13" s="20">
        <v>22</v>
      </c>
      <c r="N13" s="20">
        <v>25</v>
      </c>
      <c r="O13" s="31">
        <v>27</v>
      </c>
    </row>
    <row r="14" spans="1:15" x14ac:dyDescent="0.15">
      <c r="B14" s="19" t="s">
        <v>440</v>
      </c>
      <c r="C14" s="20">
        <v>114</v>
      </c>
      <c r="D14" s="20">
        <v>13</v>
      </c>
      <c r="E14" s="20">
        <v>8</v>
      </c>
      <c r="F14" s="20">
        <v>16</v>
      </c>
      <c r="G14" s="20">
        <v>10</v>
      </c>
      <c r="H14" s="20">
        <v>9</v>
      </c>
      <c r="I14" s="20">
        <v>9</v>
      </c>
      <c r="J14" s="20">
        <v>6</v>
      </c>
      <c r="K14" s="20">
        <v>6</v>
      </c>
      <c r="L14" s="20">
        <v>14</v>
      </c>
      <c r="M14" s="20">
        <v>7</v>
      </c>
      <c r="N14" s="20">
        <v>8</v>
      </c>
      <c r="O14" s="32">
        <v>8</v>
      </c>
    </row>
    <row r="15" spans="1:15" x14ac:dyDescent="0.15">
      <c r="D15" s="9"/>
    </row>
    <row r="16" spans="1:15" x14ac:dyDescent="0.15">
      <c r="D16" s="9"/>
      <c r="N16" s="21"/>
    </row>
    <row r="17" spans="1:15" x14ac:dyDescent="0.15">
      <c r="D17" s="9"/>
    </row>
    <row r="18" spans="1:15" x14ac:dyDescent="0.15">
      <c r="A18" s="8" t="s">
        <v>442</v>
      </c>
      <c r="D18" s="9"/>
    </row>
    <row r="19" spans="1:15" x14ac:dyDescent="0.15">
      <c r="B19" s="4" t="s">
        <v>447</v>
      </c>
      <c r="C19" s="10" t="s">
        <v>422</v>
      </c>
      <c r="D19" s="11" t="s">
        <v>426</v>
      </c>
      <c r="E19" s="11" t="s">
        <v>427</v>
      </c>
      <c r="F19" s="11" t="s">
        <v>428</v>
      </c>
      <c r="G19" s="11" t="s">
        <v>429</v>
      </c>
      <c r="H19" s="11" t="s">
        <v>430</v>
      </c>
      <c r="I19" s="11" t="s">
        <v>431</v>
      </c>
      <c r="J19" s="11" t="s">
        <v>432</v>
      </c>
      <c r="K19" s="11" t="s">
        <v>433</v>
      </c>
      <c r="L19" s="11" t="s">
        <v>434</v>
      </c>
      <c r="M19" s="11" t="s">
        <v>435</v>
      </c>
      <c r="N19" s="11" t="s">
        <v>436</v>
      </c>
      <c r="O19" s="11" t="s">
        <v>437</v>
      </c>
    </row>
    <row r="20" spans="1:15" x14ac:dyDescent="0.15">
      <c r="B20" s="4" t="s">
        <v>448</v>
      </c>
      <c r="C20" s="7">
        <f>SUM(D20:O20)</f>
        <v>2963</v>
      </c>
      <c r="D20" s="6">
        <v>257</v>
      </c>
      <c r="E20" s="6">
        <v>231</v>
      </c>
      <c r="F20" s="6">
        <v>252</v>
      </c>
      <c r="G20" s="6">
        <v>230</v>
      </c>
      <c r="H20" s="6">
        <v>266</v>
      </c>
      <c r="I20" s="6">
        <v>240</v>
      </c>
      <c r="J20" s="6">
        <v>254</v>
      </c>
      <c r="K20" s="6">
        <v>238</v>
      </c>
      <c r="L20" s="6">
        <v>236</v>
      </c>
      <c r="M20" s="6">
        <v>270</v>
      </c>
      <c r="N20" s="6">
        <v>211</v>
      </c>
      <c r="O20" s="6">
        <v>278</v>
      </c>
    </row>
    <row r="21" spans="1:15" x14ac:dyDescent="0.15">
      <c r="D21" s="9"/>
    </row>
    <row r="22" spans="1:15" x14ac:dyDescent="0.15">
      <c r="D22" s="9"/>
    </row>
    <row r="23" spans="1:15" x14ac:dyDescent="0.15">
      <c r="C23" s="9"/>
      <c r="D23" s="9"/>
    </row>
    <row r="24" spans="1:15" x14ac:dyDescent="0.15">
      <c r="A24" t="s">
        <v>444</v>
      </c>
      <c r="C24" s="9"/>
      <c r="D24" s="9"/>
    </row>
    <row r="25" spans="1:15" x14ac:dyDescent="0.15">
      <c r="B25" s="6" t="s">
        <v>445</v>
      </c>
      <c r="C25" s="10" t="s">
        <v>422</v>
      </c>
      <c r="D25" s="11" t="s">
        <v>426</v>
      </c>
      <c r="E25" s="11" t="s">
        <v>427</v>
      </c>
      <c r="F25" s="11" t="s">
        <v>428</v>
      </c>
      <c r="G25" s="11" t="s">
        <v>429</v>
      </c>
      <c r="H25" s="11" t="s">
        <v>430</v>
      </c>
      <c r="I25" s="11" t="s">
        <v>431</v>
      </c>
      <c r="J25" s="11" t="s">
        <v>432</v>
      </c>
      <c r="K25" s="11" t="s">
        <v>433</v>
      </c>
      <c r="L25" s="11" t="s">
        <v>434</v>
      </c>
      <c r="M25" s="11" t="s">
        <v>435</v>
      </c>
      <c r="N25" s="11" t="s">
        <v>436</v>
      </c>
      <c r="O25" s="11" t="s">
        <v>437</v>
      </c>
    </row>
    <row r="26" spans="1:15" x14ac:dyDescent="0.15">
      <c r="B26" s="6" t="s">
        <v>446</v>
      </c>
      <c r="C26" s="6">
        <f>SUM(D26:O26)</f>
        <v>446</v>
      </c>
      <c r="D26" s="6">
        <v>32</v>
      </c>
      <c r="E26" s="6">
        <v>42</v>
      </c>
      <c r="F26" s="6">
        <v>30</v>
      </c>
      <c r="G26" s="6">
        <v>45</v>
      </c>
      <c r="H26" s="6">
        <v>37</v>
      </c>
      <c r="I26" s="6">
        <v>39</v>
      </c>
      <c r="J26" s="6">
        <v>26</v>
      </c>
      <c r="K26" s="6">
        <v>46</v>
      </c>
      <c r="L26" s="6">
        <v>33</v>
      </c>
      <c r="M26" s="6">
        <v>37</v>
      </c>
      <c r="N26" s="6">
        <v>36</v>
      </c>
      <c r="O26" s="25">
        <v>43</v>
      </c>
    </row>
    <row r="27" spans="1:15" x14ac:dyDescent="0.15">
      <c r="C27" s="9"/>
      <c r="D27" s="9"/>
    </row>
    <row r="28" spans="1:15" x14ac:dyDescent="0.15">
      <c r="A28" s="13" t="s">
        <v>449</v>
      </c>
      <c r="C28" s="9"/>
      <c r="D28" s="9"/>
    </row>
    <row r="29" spans="1:15" x14ac:dyDescent="0.4">
      <c r="B29" s="12" t="s">
        <v>445</v>
      </c>
      <c r="C29" s="10" t="s">
        <v>422</v>
      </c>
      <c r="D29" s="12" t="s">
        <v>426</v>
      </c>
      <c r="E29" s="12" t="s">
        <v>427</v>
      </c>
      <c r="F29" s="12" t="s">
        <v>428</v>
      </c>
      <c r="G29" s="12" t="s">
        <v>429</v>
      </c>
      <c r="H29" s="12" t="s">
        <v>430</v>
      </c>
      <c r="I29" s="12" t="s">
        <v>431</v>
      </c>
      <c r="J29" s="12" t="s">
        <v>432</v>
      </c>
      <c r="K29" s="12" t="s">
        <v>433</v>
      </c>
      <c r="L29" s="12" t="s">
        <v>434</v>
      </c>
      <c r="M29" s="12" t="s">
        <v>435</v>
      </c>
      <c r="N29" s="12" t="s">
        <v>436</v>
      </c>
      <c r="O29" s="12" t="s">
        <v>437</v>
      </c>
    </row>
    <row r="30" spans="1:15" x14ac:dyDescent="0.4">
      <c r="B30" s="12" t="s">
        <v>446</v>
      </c>
      <c r="C30" s="6">
        <f>SUM(D30:O30)</f>
        <v>752</v>
      </c>
      <c r="D30" s="12">
        <v>63</v>
      </c>
      <c r="E30" s="12">
        <v>80</v>
      </c>
      <c r="F30" s="12">
        <v>74</v>
      </c>
      <c r="G30" s="12">
        <v>64</v>
      </c>
      <c r="H30" s="12">
        <v>56</v>
      </c>
      <c r="I30" s="12">
        <v>59</v>
      </c>
      <c r="J30" s="12">
        <v>74</v>
      </c>
      <c r="K30" s="12">
        <v>73</v>
      </c>
      <c r="L30" s="12">
        <v>50</v>
      </c>
      <c r="M30" s="12">
        <v>50</v>
      </c>
      <c r="N30" s="12">
        <v>54</v>
      </c>
      <c r="O30" s="33">
        <v>55</v>
      </c>
    </row>
    <row r="31" spans="1:15" x14ac:dyDescent="0.15">
      <c r="C31" s="9"/>
      <c r="D31" s="9"/>
    </row>
    <row r="32" spans="1:15" x14ac:dyDescent="0.15">
      <c r="C32" s="9"/>
      <c r="D32" s="9"/>
    </row>
    <row r="33" spans="1:15" x14ac:dyDescent="0.15">
      <c r="A33" t="s">
        <v>450</v>
      </c>
      <c r="C33" s="9"/>
      <c r="D33" s="9"/>
    </row>
    <row r="34" spans="1:15" x14ac:dyDescent="0.15">
      <c r="B34" s="6" t="s">
        <v>451</v>
      </c>
      <c r="C34" s="10" t="s">
        <v>422</v>
      </c>
      <c r="D34" s="11" t="s">
        <v>426</v>
      </c>
      <c r="E34" s="11" t="s">
        <v>427</v>
      </c>
      <c r="F34" s="11" t="s">
        <v>428</v>
      </c>
      <c r="G34" s="11" t="s">
        <v>429</v>
      </c>
      <c r="H34" s="11" t="s">
        <v>430</v>
      </c>
      <c r="I34" s="11" t="s">
        <v>431</v>
      </c>
      <c r="J34" s="11" t="s">
        <v>432</v>
      </c>
      <c r="K34" s="11" t="s">
        <v>433</v>
      </c>
      <c r="L34" s="11" t="s">
        <v>434</v>
      </c>
      <c r="M34" s="11" t="s">
        <v>435</v>
      </c>
      <c r="N34" s="11" t="s">
        <v>436</v>
      </c>
      <c r="O34" s="11" t="s">
        <v>437</v>
      </c>
    </row>
    <row r="35" spans="1:15" x14ac:dyDescent="0.15">
      <c r="B35" s="6" t="s">
        <v>446</v>
      </c>
      <c r="C35" s="6">
        <f>SUM(D35:O35)</f>
        <v>77099</v>
      </c>
      <c r="D35" s="6">
        <v>6226</v>
      </c>
      <c r="E35" s="6">
        <v>6230</v>
      </c>
      <c r="F35" s="6">
        <v>6246</v>
      </c>
      <c r="G35" s="6">
        <v>6236</v>
      </c>
      <c r="H35" s="6">
        <v>6607</v>
      </c>
      <c r="I35" s="6">
        <v>6252</v>
      </c>
      <c r="J35" s="6">
        <v>6809</v>
      </c>
      <c r="K35" s="6">
        <v>6010</v>
      </c>
      <c r="L35" s="6">
        <v>6741</v>
      </c>
      <c r="M35" s="6">
        <v>6625</v>
      </c>
      <c r="N35" s="6">
        <v>7022</v>
      </c>
      <c r="O35" s="25">
        <v>6095</v>
      </c>
    </row>
    <row r="39" spans="1:15" x14ac:dyDescent="0.4">
      <c r="A39" t="s">
        <v>455</v>
      </c>
    </row>
    <row r="40" spans="1:15" x14ac:dyDescent="0.4">
      <c r="B40" s="12" t="s">
        <v>453</v>
      </c>
      <c r="C40" s="10" t="s">
        <v>422</v>
      </c>
      <c r="D40" s="11" t="s">
        <v>426</v>
      </c>
      <c r="E40" s="11" t="s">
        <v>427</v>
      </c>
      <c r="F40" s="11" t="s">
        <v>428</v>
      </c>
      <c r="G40" s="11" t="s">
        <v>429</v>
      </c>
      <c r="H40" s="11" t="s">
        <v>430</v>
      </c>
      <c r="I40" s="11" t="s">
        <v>431</v>
      </c>
      <c r="J40" s="11" t="s">
        <v>432</v>
      </c>
      <c r="K40" s="11" t="s">
        <v>433</v>
      </c>
      <c r="L40" s="11" t="s">
        <v>434</v>
      </c>
      <c r="M40" s="11" t="s">
        <v>435</v>
      </c>
      <c r="N40" s="11" t="s">
        <v>436</v>
      </c>
      <c r="O40" s="11" t="s">
        <v>437</v>
      </c>
    </row>
    <row r="41" spans="1:15" x14ac:dyDescent="0.4">
      <c r="B41" s="12" t="s">
        <v>454</v>
      </c>
      <c r="C41" s="6">
        <f>SUM(D41:O41)</f>
        <v>409</v>
      </c>
      <c r="D41" s="6">
        <v>23</v>
      </c>
      <c r="E41" s="6">
        <v>30</v>
      </c>
      <c r="F41" s="6">
        <v>40</v>
      </c>
      <c r="G41" s="6">
        <v>32</v>
      </c>
      <c r="H41" s="6">
        <v>37</v>
      </c>
      <c r="I41" s="6">
        <v>36</v>
      </c>
      <c r="J41" s="6">
        <v>38</v>
      </c>
      <c r="K41" s="6">
        <v>33</v>
      </c>
      <c r="L41" s="6">
        <v>35</v>
      </c>
      <c r="M41" s="6">
        <v>33</v>
      </c>
      <c r="N41" s="6">
        <v>36</v>
      </c>
      <c r="O41" s="25">
        <v>36</v>
      </c>
    </row>
    <row r="45" spans="1:15" x14ac:dyDescent="0.4">
      <c r="A45" t="s">
        <v>462</v>
      </c>
    </row>
    <row r="46" spans="1:15" x14ac:dyDescent="0.15">
      <c r="B46" s="6" t="s">
        <v>457</v>
      </c>
      <c r="C46" s="10" t="s">
        <v>422</v>
      </c>
      <c r="D46" s="11" t="s">
        <v>426</v>
      </c>
      <c r="E46" s="11" t="s">
        <v>427</v>
      </c>
      <c r="F46" s="11" t="s">
        <v>428</v>
      </c>
      <c r="G46" s="11" t="s">
        <v>429</v>
      </c>
      <c r="H46" s="11" t="s">
        <v>430</v>
      </c>
      <c r="I46" s="11" t="s">
        <v>431</v>
      </c>
      <c r="J46" s="11" t="s">
        <v>432</v>
      </c>
      <c r="K46" s="11" t="s">
        <v>433</v>
      </c>
      <c r="L46" s="11" t="s">
        <v>434</v>
      </c>
      <c r="M46" s="11" t="s">
        <v>435</v>
      </c>
      <c r="N46" s="11" t="s">
        <v>436</v>
      </c>
      <c r="O46" s="11" t="s">
        <v>437</v>
      </c>
    </row>
    <row r="47" spans="1:15" x14ac:dyDescent="0.15">
      <c r="B47" s="6" t="s">
        <v>446</v>
      </c>
      <c r="C47" s="6">
        <f>SUM(D47:O47)</f>
        <v>10358</v>
      </c>
      <c r="D47" s="6">
        <v>694</v>
      </c>
      <c r="E47" s="6">
        <v>987</v>
      </c>
      <c r="F47" s="6">
        <v>846</v>
      </c>
      <c r="G47" s="6">
        <v>689</v>
      </c>
      <c r="H47" s="6">
        <v>892</v>
      </c>
      <c r="I47" s="6">
        <v>897</v>
      </c>
      <c r="J47" s="6">
        <v>875</v>
      </c>
      <c r="K47" s="6">
        <v>846</v>
      </c>
      <c r="L47" s="6">
        <v>758</v>
      </c>
      <c r="M47" s="6">
        <v>1012</v>
      </c>
      <c r="N47" s="6">
        <v>997</v>
      </c>
      <c r="O47" s="25">
        <v>865</v>
      </c>
    </row>
    <row r="49" spans="1:15" x14ac:dyDescent="0.4">
      <c r="A49" t="s">
        <v>463</v>
      </c>
    </row>
    <row r="50" spans="1:15" x14ac:dyDescent="0.15">
      <c r="B50" s="6" t="s">
        <v>457</v>
      </c>
      <c r="C50" s="10" t="s">
        <v>422</v>
      </c>
      <c r="D50" s="22" t="s">
        <v>426</v>
      </c>
      <c r="E50" s="22" t="s">
        <v>427</v>
      </c>
      <c r="F50" s="22" t="s">
        <v>428</v>
      </c>
      <c r="G50" s="22" t="s">
        <v>429</v>
      </c>
      <c r="H50" s="22" t="s">
        <v>430</v>
      </c>
      <c r="I50" s="22" t="s">
        <v>431</v>
      </c>
      <c r="J50" s="22" t="s">
        <v>432</v>
      </c>
      <c r="K50" s="22" t="s">
        <v>433</v>
      </c>
      <c r="L50" s="22" t="s">
        <v>434</v>
      </c>
      <c r="M50" s="22" t="s">
        <v>435</v>
      </c>
      <c r="N50" s="22" t="s">
        <v>436</v>
      </c>
      <c r="O50" s="22" t="s">
        <v>437</v>
      </c>
    </row>
    <row r="51" spans="1:15" x14ac:dyDescent="0.15">
      <c r="B51" s="4" t="s">
        <v>461</v>
      </c>
      <c r="C51" s="6">
        <f>SUM(D51:O51)</f>
        <v>243</v>
      </c>
      <c r="D51" s="23">
        <v>20</v>
      </c>
      <c r="E51" s="23">
        <v>20</v>
      </c>
      <c r="F51" s="23">
        <v>22</v>
      </c>
      <c r="G51" s="23">
        <v>20</v>
      </c>
      <c r="H51" s="23">
        <v>22</v>
      </c>
      <c r="I51" s="23">
        <v>20</v>
      </c>
      <c r="J51" s="23">
        <v>21</v>
      </c>
      <c r="K51" s="23">
        <v>20</v>
      </c>
      <c r="L51" s="23">
        <v>20</v>
      </c>
      <c r="M51" s="23">
        <v>19</v>
      </c>
      <c r="N51" s="23">
        <v>19</v>
      </c>
      <c r="O51" s="24">
        <v>20</v>
      </c>
    </row>
    <row r="55" spans="1:15" x14ac:dyDescent="0.4">
      <c r="A55" t="s">
        <v>459</v>
      </c>
    </row>
    <row r="56" spans="1:15" x14ac:dyDescent="0.4">
      <c r="B56" s="4" t="s">
        <v>458</v>
      </c>
      <c r="C56" s="10" t="s">
        <v>422</v>
      </c>
      <c r="D56" s="12" t="s">
        <v>426</v>
      </c>
      <c r="E56" s="12" t="s">
        <v>427</v>
      </c>
      <c r="F56" s="12" t="s">
        <v>428</v>
      </c>
      <c r="G56" s="12" t="s">
        <v>429</v>
      </c>
      <c r="H56" s="12" t="s">
        <v>430</v>
      </c>
      <c r="I56" s="12" t="s">
        <v>431</v>
      </c>
      <c r="J56" s="12" t="s">
        <v>432</v>
      </c>
      <c r="K56" s="12" t="s">
        <v>433</v>
      </c>
      <c r="L56" s="12" t="s">
        <v>434</v>
      </c>
      <c r="M56" s="12" t="s">
        <v>435</v>
      </c>
      <c r="N56" s="12" t="s">
        <v>436</v>
      </c>
      <c r="O56" s="12" t="s">
        <v>437</v>
      </c>
    </row>
    <row r="57" spans="1:15" x14ac:dyDescent="0.4">
      <c r="B57" s="4" t="s">
        <v>448</v>
      </c>
      <c r="C57" s="6">
        <f>SUM(D57:O57)</f>
        <v>74858</v>
      </c>
      <c r="D57" s="12">
        <v>6099</v>
      </c>
      <c r="E57" s="12">
        <v>6261</v>
      </c>
      <c r="F57" s="12">
        <v>6584</v>
      </c>
      <c r="G57" s="12">
        <v>5508</v>
      </c>
      <c r="H57" s="12">
        <v>6246</v>
      </c>
      <c r="I57" s="12">
        <v>5978</v>
      </c>
      <c r="J57" s="12">
        <v>6328</v>
      </c>
      <c r="K57" s="12">
        <v>6240</v>
      </c>
      <c r="L57" s="12">
        <v>5613</v>
      </c>
      <c r="M57" s="12">
        <v>6770</v>
      </c>
      <c r="N57" s="12">
        <v>6667</v>
      </c>
      <c r="O57" s="12">
        <v>6564</v>
      </c>
    </row>
    <row r="59" spans="1:15" x14ac:dyDescent="0.4">
      <c r="A59" t="s">
        <v>460</v>
      </c>
    </row>
    <row r="60" spans="1:15" x14ac:dyDescent="0.15">
      <c r="B60" s="4" t="s">
        <v>458</v>
      </c>
      <c r="C60" s="10" t="s">
        <v>422</v>
      </c>
      <c r="D60" s="22" t="s">
        <v>426</v>
      </c>
      <c r="E60" s="22" t="s">
        <v>427</v>
      </c>
      <c r="F60" s="22" t="s">
        <v>428</v>
      </c>
      <c r="G60" s="22" t="s">
        <v>429</v>
      </c>
      <c r="H60" s="22" t="s">
        <v>430</v>
      </c>
      <c r="I60" s="22" t="s">
        <v>431</v>
      </c>
      <c r="J60" s="22" t="s">
        <v>432</v>
      </c>
      <c r="K60" s="22" t="s">
        <v>433</v>
      </c>
      <c r="L60" s="22" t="s">
        <v>434</v>
      </c>
      <c r="M60" s="22" t="s">
        <v>435</v>
      </c>
      <c r="N60" s="22" t="s">
        <v>436</v>
      </c>
      <c r="O60" s="22" t="s">
        <v>437</v>
      </c>
    </row>
    <row r="61" spans="1:15" x14ac:dyDescent="0.15">
      <c r="B61" s="4" t="s">
        <v>461</v>
      </c>
      <c r="C61" s="6">
        <f>SUM(D61:O61)</f>
        <v>242</v>
      </c>
      <c r="D61" s="23">
        <v>20</v>
      </c>
      <c r="E61" s="23">
        <v>20</v>
      </c>
      <c r="F61" s="23">
        <v>22</v>
      </c>
      <c r="G61" s="23">
        <v>20</v>
      </c>
      <c r="H61" s="23">
        <v>22</v>
      </c>
      <c r="I61" s="23">
        <v>20</v>
      </c>
      <c r="J61" s="23">
        <v>21</v>
      </c>
      <c r="K61" s="23">
        <v>20</v>
      </c>
      <c r="L61" s="23">
        <v>19</v>
      </c>
      <c r="M61" s="23">
        <v>19</v>
      </c>
      <c r="N61" s="23">
        <v>19</v>
      </c>
      <c r="O61" s="24">
        <v>20</v>
      </c>
    </row>
    <row r="65" spans="1:15" x14ac:dyDescent="0.4">
      <c r="A65" t="s">
        <v>466</v>
      </c>
    </row>
    <row r="66" spans="1:15" x14ac:dyDescent="0.15">
      <c r="B66" s="6" t="s">
        <v>465</v>
      </c>
      <c r="C66" s="10" t="s">
        <v>422</v>
      </c>
      <c r="D66" s="11" t="s">
        <v>426</v>
      </c>
      <c r="E66" s="11" t="s">
        <v>427</v>
      </c>
      <c r="F66" s="11" t="s">
        <v>428</v>
      </c>
      <c r="G66" s="11" t="s">
        <v>429</v>
      </c>
      <c r="H66" s="11" t="s">
        <v>430</v>
      </c>
      <c r="I66" s="11" t="s">
        <v>431</v>
      </c>
      <c r="J66" s="11" t="s">
        <v>432</v>
      </c>
      <c r="K66" s="11" t="s">
        <v>433</v>
      </c>
      <c r="L66" s="11" t="s">
        <v>434</v>
      </c>
      <c r="M66" s="11" t="s">
        <v>435</v>
      </c>
      <c r="N66" s="11" t="s">
        <v>436</v>
      </c>
      <c r="O66" s="11" t="s">
        <v>437</v>
      </c>
    </row>
    <row r="67" spans="1:15" x14ac:dyDescent="0.15">
      <c r="B67" s="6" t="s">
        <v>446</v>
      </c>
      <c r="C67" s="6">
        <f>SUM(D67:O67)</f>
        <v>34040</v>
      </c>
      <c r="D67" s="6">
        <v>3829</v>
      </c>
      <c r="E67" s="6">
        <v>2743</v>
      </c>
      <c r="F67" s="6">
        <v>2786</v>
      </c>
      <c r="G67" s="6">
        <v>2751</v>
      </c>
      <c r="H67" s="6">
        <v>2825</v>
      </c>
      <c r="I67" s="6">
        <v>2661</v>
      </c>
      <c r="J67" s="6">
        <v>3062</v>
      </c>
      <c r="K67" s="6">
        <v>2624</v>
      </c>
      <c r="L67" s="6">
        <v>2546</v>
      </c>
      <c r="M67" s="6">
        <v>2591</v>
      </c>
      <c r="N67" s="6">
        <v>2535</v>
      </c>
      <c r="O67" s="25">
        <v>3087</v>
      </c>
    </row>
    <row r="71" spans="1:15" x14ac:dyDescent="0.4">
      <c r="A71" t="s">
        <v>467</v>
      </c>
    </row>
    <row r="72" spans="1:15" x14ac:dyDescent="0.15">
      <c r="B72" s="6" t="s">
        <v>465</v>
      </c>
      <c r="C72" s="10" t="s">
        <v>422</v>
      </c>
      <c r="D72" s="11" t="s">
        <v>426</v>
      </c>
      <c r="E72" s="11" t="s">
        <v>427</v>
      </c>
      <c r="F72" s="11" t="s">
        <v>428</v>
      </c>
      <c r="G72" s="11" t="s">
        <v>429</v>
      </c>
      <c r="H72" s="11" t="s">
        <v>430</v>
      </c>
      <c r="I72" s="11" t="s">
        <v>431</v>
      </c>
      <c r="J72" s="11" t="s">
        <v>432</v>
      </c>
      <c r="K72" s="11" t="s">
        <v>433</v>
      </c>
      <c r="L72" s="11" t="s">
        <v>434</v>
      </c>
      <c r="M72" s="11" t="s">
        <v>435</v>
      </c>
      <c r="N72" s="11" t="s">
        <v>436</v>
      </c>
      <c r="O72" s="11" t="s">
        <v>437</v>
      </c>
    </row>
    <row r="73" spans="1:15" x14ac:dyDescent="0.15">
      <c r="B73" s="6" t="s">
        <v>468</v>
      </c>
      <c r="C73" s="6">
        <f>SUM(D73:O73)</f>
        <v>1022</v>
      </c>
      <c r="D73" s="6">
        <v>92</v>
      </c>
      <c r="E73" s="6">
        <v>87</v>
      </c>
      <c r="F73" s="6">
        <v>97</v>
      </c>
      <c r="G73" s="6">
        <v>93</v>
      </c>
      <c r="H73" s="6">
        <v>89</v>
      </c>
      <c r="I73" s="6">
        <v>85</v>
      </c>
      <c r="J73" s="6">
        <v>97</v>
      </c>
      <c r="K73" s="6">
        <v>79</v>
      </c>
      <c r="L73" s="6">
        <v>82</v>
      </c>
      <c r="M73" s="6">
        <v>79</v>
      </c>
      <c r="N73" s="6">
        <v>79</v>
      </c>
      <c r="O73" s="25">
        <v>63</v>
      </c>
    </row>
    <row r="74" spans="1:15" x14ac:dyDescent="0.15">
      <c r="B74" s="4" t="s">
        <v>469</v>
      </c>
      <c r="C74" s="6">
        <f>SUM(D74:O74)</f>
        <v>1037</v>
      </c>
      <c r="D74" s="6">
        <v>103</v>
      </c>
      <c r="E74" s="6">
        <v>87</v>
      </c>
      <c r="F74" s="6">
        <v>97</v>
      </c>
      <c r="G74" s="6">
        <v>93</v>
      </c>
      <c r="H74" s="6">
        <v>90</v>
      </c>
      <c r="I74" s="6">
        <v>85</v>
      </c>
      <c r="J74" s="6">
        <v>98</v>
      </c>
      <c r="K74" s="6">
        <v>80</v>
      </c>
      <c r="L74" s="6">
        <v>82</v>
      </c>
      <c r="M74" s="6">
        <v>80</v>
      </c>
      <c r="N74" s="6">
        <v>79</v>
      </c>
      <c r="O74" s="25">
        <v>63</v>
      </c>
    </row>
  </sheetData>
  <phoneticPr fontId="2"/>
  <pageMargins left="0.70866141732283472" right="0.70866141732283472" top="0.74803149606299213" bottom="0.74803149606299213" header="0.31496062992125984" footer="0.31496062992125984"/>
  <pageSetup paperSize="8" fitToHeight="0" orientation="landscape" r:id="rId1"/>
  <rowBreaks count="1" manualBreakCount="1">
    <brk id="37" max="14" man="1"/>
  </rowBreaks>
</worksheet>
</file>

<file path=docMetadata/LabelInfo.xml><?xml version="1.0" encoding="utf-8"?>
<clbl:labelList xmlns:clbl="http://schemas.microsoft.com/office/2020/mipLabelMetadata">
  <clbl:label id="{ea60d57e-af5b-4752-ac57-3e4f28ca11dc}" enabled="1" method="Standard" siteId="{36da45f1-dd2c-4d1f-af13-5abe46b99921}"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3</vt:i4>
      </vt:variant>
    </vt:vector>
  </HeadingPairs>
  <TitlesOfParts>
    <vt:vector size="5" baseType="lpstr">
      <vt:lpstr>業務概要及び業務量</vt:lpstr>
      <vt:lpstr>WRK</vt:lpstr>
      <vt:lpstr>WRK!Print_Area</vt:lpstr>
      <vt:lpstr>業務概要及び業務量!Print_Area</vt:lpstr>
      <vt:lpstr>業務概要及び業務量!Print_Titles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介護保険課：斉藤</cp:lastModifiedBy>
  <cp:lastPrinted>2025-07-14T06:52:10Z</cp:lastPrinted>
  <dcterms:created xsi:type="dcterms:W3CDTF">2023-11-22T05:21:27Z</dcterms:created>
  <dcterms:modified xsi:type="dcterms:W3CDTF">2025-07-14T06:52:19Z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MSIP_Label_ea60d57e-af5b-4752-ac57-3e4f28ca11dc_Enabled">
    <vt:lpwstr>true</vt:lpwstr>
  </property>
  <property fmtid="{D5CDD505-2E9C-101B-9397-08002B2CF9AE}" pid="3" name="MSIP_Label_ea60d57e-af5b-4752-ac57-3e4f28ca11dc_SetDate">
    <vt:lpwstr>2023-11-22T05:21:28Z</vt:lpwstr>
  </property>
  <property fmtid="{D5CDD505-2E9C-101B-9397-08002B2CF9AE}" pid="4" name="MSIP_Label_ea60d57e-af5b-4752-ac57-3e4f28ca11dc_Method">
    <vt:lpwstr>Standard</vt:lpwstr>
  </property>
  <property fmtid="{D5CDD505-2E9C-101B-9397-08002B2CF9AE}" pid="5" name="MSIP_Label_ea60d57e-af5b-4752-ac57-3e4f28ca11dc_Name">
    <vt:lpwstr>ea60d57e-af5b-4752-ac57-3e4f28ca11dc</vt:lpwstr>
  </property>
  <property fmtid="{D5CDD505-2E9C-101B-9397-08002B2CF9AE}" pid="6" name="MSIP_Label_ea60d57e-af5b-4752-ac57-3e4f28ca11dc_SiteId">
    <vt:lpwstr>36da45f1-dd2c-4d1f-af13-5abe46b99921</vt:lpwstr>
  </property>
  <property fmtid="{D5CDD505-2E9C-101B-9397-08002B2CF9AE}" pid="7" name="MSIP_Label_ea60d57e-af5b-4752-ac57-3e4f28ca11dc_ActionId">
    <vt:lpwstr>0dc511d1-6be3-403c-92c3-61ee9c1b69dc</vt:lpwstr>
  </property>
  <property fmtid="{D5CDD505-2E9C-101B-9397-08002B2CF9AE}" pid="8" name="MSIP_Label_ea60d57e-af5b-4752-ac57-3e4f28ca11dc_ContentBits">
    <vt:lpwstr>0</vt:lpwstr>
  </property>
</Properties>
</file>